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Labels_TT99" sheetId="2" state="visible" r:id="rId2"/>
    <sheet name="AR Roll-forward" sheetId="3" state="visible" r:id="rId3"/>
    <sheet name="Inventory Roll-forward" sheetId="4" state="visible" r:id="rId4"/>
    <sheet name="AP Roll-forward" sheetId="5" state="visible" r:id="rId5"/>
    <sheet name="NWC Summary" sheetId="6" state="visible" r:id="rId6"/>
    <sheet name="Cash Impact" sheetId="7" state="visible" r:id="rId7"/>
    <sheet name="Dashboard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7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color rgb="000000FF"/>
    </font>
    <font>
      <color rgb="00000000"/>
    </font>
    <font>
      <i val="1"/>
      <color rgb="00666666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9E2F3"/>
      </patternFill>
    </fill>
    <fill>
      <patternFill patternType="solid">
        <fgColor rgb="00E2EFDA"/>
      </patternFill>
    </fill>
    <fill>
      <patternFill patternType="solid">
        <fgColor rgb="00C6EF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2" fillId="3" borderId="0" pivotButton="0" quotePrefix="0" xfId="0"/>
    <xf numFmtId="0" fontId="0" fillId="3" borderId="0" pivotButton="0" quotePrefix="0" xfId="0"/>
    <xf numFmtId="0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5" fontId="5" fillId="0" borderId="0" pivotButton="0" quotePrefix="0" xfId="0"/>
    <xf numFmtId="1" fontId="4" fillId="0" borderId="0" pivotButton="0" quotePrefix="0" xfId="0"/>
    <xf numFmtId="165" fontId="5" fillId="4" borderId="0" pivotButton="0" quotePrefix="0" xfId="0"/>
    <xf numFmtId="165" fontId="2" fillId="4" borderId="0" pivotButton="0" quotePrefix="0" xfId="0"/>
    <xf numFmtId="164" fontId="5" fillId="4" borderId="0" pivotButton="0" quotePrefix="0" xfId="0"/>
    <xf numFmtId="1" fontId="5" fillId="4" borderId="0" pivotButton="0" quotePrefix="0" xfId="0"/>
    <xf numFmtId="0" fontId="6" fillId="0" borderId="0" pivotButton="0" quotePrefix="0" xfId="0"/>
    <xf numFmtId="0" fontId="3" fillId="2" borderId="0" applyAlignment="1" pivotButton="0" quotePrefix="0" xfId="0">
      <alignment horizontal="center" wrapText="1"/>
    </xf>
    <xf numFmtId="0" fontId="3" fillId="2" borderId="0" pivotButton="0" quotePrefix="0" xfId="0"/>
    <xf numFmtId="1" fontId="5" fillId="0" borderId="0" pivotButton="0" quotePrefix="0" xfId="0"/>
    <xf numFmtId="0" fontId="5" fillId="5" borderId="0" pivotButton="0" quotePrefix="0" xfId="0"/>
    <xf numFmtId="164" fontId="5" fillId="0" borderId="0" pivotButton="0" quotePrefix="0" xfId="0"/>
    <xf numFmtId="165" fontId="2" fillId="0" borderId="0" pivotButton="0" quotePrefix="0" xfId="0"/>
    <xf numFmtId="164" fontId="2" fillId="4" borderId="0" pivotButton="0" quotePrefix="0" xfId="0"/>
    <xf numFmtId="1" fontId="2" fillId="4" borderId="0" pivotButton="0" quotePrefix="0" xfId="0"/>
    <xf numFmtId="0" fontId="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Net Working Capital ($M)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'Dashboard'!$B$19:$F$19</f>
            </numRef>
          </cat>
          <val>
            <numRef>
              <f>'Dashboard'!$B$20:$F$20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USD ($M)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Change in NWC &amp; Cash Impact ($M)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'Dashboard'!B21</f>
            </strRef>
          </tx>
          <spPr>
            <a:ln>
              <a:prstDash val="solid"/>
            </a:ln>
          </spPr>
          <cat>
            <numRef>
              <f>'Dashboard'!$B$20:$F$20</f>
            </numRef>
          </cat>
          <val>
            <numRef>
              <f>'Dashboard'!$C$21:$F$21</f>
            </numRef>
          </val>
        </ser>
        <ser>
          <idx val="1"/>
          <order val="1"/>
          <tx>
            <strRef>
              <f>'Dashboard'!B22</f>
            </strRef>
          </tx>
          <spPr>
            <a:ln>
              <a:prstDash val="solid"/>
            </a:ln>
          </spPr>
          <cat>
            <numRef>
              <f>'Dashboard'!$B$20:$F$20</f>
            </numRef>
          </cat>
          <val>
            <numRef>
              <f>'Dashboard'!$C$22:$F$22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USD ($M)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Working Capital Days (DSO / DIO / DPO)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'Dashboard'!$B$22:$F$22</f>
            </numRef>
          </cat>
          <val>
            <numRef>
              <f>'Dashboard'!$C$23:$F$23</f>
            </numRef>
          </val>
        </ser>
        <ser>
          <idx val="1"/>
          <order val="1"/>
          <tx>
            <strRef>
              <f>'Dashboard'!B24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'Dashboard'!$B$22:$F$22</f>
            </numRef>
          </cat>
          <val>
            <numRef>
              <f>'Dashboard'!$C$24:$F$24</f>
            </numRef>
          </val>
        </ser>
        <ser>
          <idx val="2"/>
          <order val="2"/>
          <tx>
            <strRef>
              <f>'Dashboard'!B25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'Dashboard'!$B$22:$F$22</f>
            </numRef>
          </cat>
          <val>
            <numRef>
              <f>'Dashboard'!$C$25:$F$25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Days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26</row>
      <rowOff>0</rowOff>
    </from>
    <ext cx="576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42</row>
      <rowOff>0</rowOff>
    </from>
    <ext cx="576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58</row>
      <rowOff>0</rowOff>
    </from>
    <ext cx="5760000" cy="32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Sava Industrial Co.Ltd — Working Capital Assumptions</t>
        </is>
      </c>
    </row>
    <row r="2">
      <c r="A2" t="inlineStr">
        <is>
          <t>Days-based drivers (DSO / DIO / DPO) | Historical stub + 5-year forecast | USD ($M) | Aligned with Demo #1</t>
        </is>
      </c>
    </row>
    <row r="4">
      <c r="A4" s="2" t="inlineStr">
        <is>
          <t>USD ($M)</t>
        </is>
      </c>
      <c r="B4" s="3" t="inlineStr">
        <is>
          <t>FY2023A</t>
        </is>
      </c>
      <c r="C4" s="3" t="inlineStr">
        <is>
          <t>FY2024E</t>
        </is>
      </c>
      <c r="D4" s="3" t="inlineStr">
        <is>
          <t>FY2025E</t>
        </is>
      </c>
      <c r="E4" s="3" t="inlineStr">
        <is>
          <t>FY2026E</t>
        </is>
      </c>
      <c r="F4" s="3" t="inlineStr">
        <is>
          <t>FY2027E</t>
        </is>
      </c>
      <c r="G4" s="3" t="inlineStr">
        <is>
          <t>FY2028E</t>
        </is>
      </c>
    </row>
    <row r="6">
      <c r="A6" s="4" t="inlineStr">
        <is>
          <t>COMPANY</t>
        </is>
      </c>
      <c r="B6" s="5" t="n"/>
      <c r="C6" s="5" t="n"/>
    </row>
    <row r="7">
      <c r="A7" t="inlineStr">
        <is>
          <t>Company</t>
        </is>
      </c>
      <c r="B7" s="6" t="inlineStr">
        <is>
          <t>Sava Industrial Co.Ltd</t>
        </is>
      </c>
    </row>
    <row r="8">
      <c r="A8" t="inlineStr">
        <is>
          <t>Currency / Units</t>
        </is>
      </c>
      <c r="B8" s="6" t="inlineStr">
        <is>
          <t>USD ($M)</t>
        </is>
      </c>
    </row>
    <row r="10">
      <c r="A10" s="4" t="inlineStr">
        <is>
          <t>OPERATING DRIVERS</t>
        </is>
      </c>
      <c r="B10" s="5" t="n"/>
      <c r="C10" s="5" t="n"/>
      <c r="D10" s="5" t="n"/>
      <c r="E10" s="5" t="n"/>
      <c r="F10" s="5" t="n"/>
      <c r="G10" s="5" t="n"/>
    </row>
    <row r="11">
      <c r="A11" t="inlineStr">
        <is>
          <t>Revenue Growth %</t>
        </is>
      </c>
      <c r="C11" s="7" t="n">
        <v>0.06</v>
      </c>
      <c r="D11" s="7" t="n">
        <v>0.055</v>
      </c>
      <c r="E11" s="7" t="n">
        <v>0.05</v>
      </c>
      <c r="F11" s="7" t="n">
        <v>0.045</v>
      </c>
      <c r="G11" s="7" t="n">
        <v>0.04</v>
      </c>
    </row>
    <row r="12">
      <c r="A12" t="inlineStr">
        <is>
          <t>Revenue</t>
        </is>
      </c>
      <c r="B12" s="8" t="n">
        <v>480</v>
      </c>
      <c r="C12" s="9">
        <f>B12*(1+C$11)</f>
        <v/>
      </c>
      <c r="D12" s="9">
        <f>C12*(1+D$11)</f>
        <v/>
      </c>
      <c r="E12" s="9">
        <f>D12*(1+E$11)</f>
        <v/>
      </c>
      <c r="F12" s="9">
        <f>E12*(1+F$11)</f>
        <v/>
      </c>
      <c r="G12" s="9">
        <f>F12*(1+G$11)</f>
        <v/>
      </c>
    </row>
    <row r="13">
      <c r="A13" t="inlineStr">
        <is>
          <t>COGS % of Revenue</t>
        </is>
      </c>
      <c r="B13" s="7" t="n">
        <v>0.65</v>
      </c>
      <c r="C13" s="7" t="n">
        <v>0.65</v>
      </c>
      <c r="D13" s="7" t="n">
        <v>0.65</v>
      </c>
      <c r="E13" s="7" t="n">
        <v>0.65</v>
      </c>
      <c r="F13" s="7" t="n">
        <v>0.65</v>
      </c>
      <c r="G13" s="7" t="n">
        <v>0.65</v>
      </c>
    </row>
    <row r="14">
      <c r="A14" t="inlineStr">
        <is>
          <t>COGS (derived)</t>
        </is>
      </c>
      <c r="B14" s="9">
        <f>B12*B13</f>
        <v/>
      </c>
      <c r="C14" s="9">
        <f>C12*C13</f>
        <v/>
      </c>
      <c r="D14" s="9">
        <f>D12*D13</f>
        <v/>
      </c>
      <c r="E14" s="9">
        <f>E12*E13</f>
        <v/>
      </c>
      <c r="F14" s="9">
        <f>F12*F13</f>
        <v/>
      </c>
      <c r="G14" s="9">
        <f>G12*G13</f>
        <v/>
      </c>
    </row>
    <row r="16">
      <c r="A16" s="4" t="inlineStr">
        <is>
          <t>WORKING CAPITAL DAYS (INPUTS)</t>
        </is>
      </c>
      <c r="B16" s="5" t="n"/>
      <c r="C16" s="5" t="n"/>
      <c r="D16" s="5" t="n"/>
      <c r="E16" s="5" t="n"/>
      <c r="F16" s="5" t="n"/>
      <c r="G16" s="5" t="n"/>
    </row>
    <row r="17">
      <c r="A17" t="inlineStr">
        <is>
          <t>Days Sales Outstanding (DSO)</t>
        </is>
      </c>
      <c r="B17" s="10" t="n">
        <v>49</v>
      </c>
      <c r="C17" s="10" t="n">
        <v>49</v>
      </c>
      <c r="D17" s="10" t="n">
        <v>49</v>
      </c>
      <c r="E17" s="10" t="n">
        <v>49</v>
      </c>
      <c r="F17" s="10" t="n">
        <v>49</v>
      </c>
      <c r="G17" s="10" t="n">
        <v>49</v>
      </c>
    </row>
    <row r="18">
      <c r="A18" t="inlineStr">
        <is>
          <t>Days Inventory Outstanding (DIO)</t>
        </is>
      </c>
      <c r="B18" s="10" t="n">
        <v>100</v>
      </c>
      <c r="C18" s="10" t="n">
        <v>100</v>
      </c>
      <c r="D18" s="10" t="n">
        <v>100</v>
      </c>
      <c r="E18" s="10" t="n">
        <v>100</v>
      </c>
      <c r="F18" s="10" t="n">
        <v>100</v>
      </c>
      <c r="G18" s="10" t="n">
        <v>100</v>
      </c>
    </row>
    <row r="19">
      <c r="A19" t="inlineStr">
        <is>
          <t>Days Payables Outstanding (DPO)</t>
        </is>
      </c>
      <c r="B19" s="10" t="n">
        <v>49</v>
      </c>
      <c r="C19" s="10" t="n">
        <v>49</v>
      </c>
      <c r="D19" s="10" t="n">
        <v>49</v>
      </c>
      <c r="E19" s="10" t="n">
        <v>49</v>
      </c>
      <c r="F19" s="10" t="n">
        <v>49</v>
      </c>
      <c r="G19" s="10" t="n">
        <v>49</v>
      </c>
    </row>
    <row r="21">
      <c r="A21" s="4" t="inlineStr">
        <is>
          <t>HISTORICAL ENDING BALANCES (FY2023A STUB)</t>
        </is>
      </c>
      <c r="B21" s="5" t="n"/>
      <c r="C21" s="5" t="n"/>
      <c r="D21" s="5" t="n"/>
      <c r="E21" s="5" t="n"/>
      <c r="F21" s="5" t="n"/>
      <c r="G21" s="5" t="n"/>
    </row>
    <row r="22">
      <c r="A22" t="inlineStr">
        <is>
          <t>Accounts Receivable (Ending)</t>
        </is>
      </c>
      <c r="B22" s="11">
        <f>B12*B17/365</f>
        <v/>
      </c>
    </row>
    <row r="23">
      <c r="A23" t="inlineStr">
        <is>
          <t>Inventory (Ending)</t>
        </is>
      </c>
      <c r="B23" s="11">
        <f>B14*B18/365</f>
        <v/>
      </c>
    </row>
    <row r="24">
      <c r="A24" t="inlineStr">
        <is>
          <t>Accounts Payable (Ending)</t>
        </is>
      </c>
      <c r="B24" s="11">
        <f>B14*B19/365</f>
        <v/>
      </c>
    </row>
    <row r="26">
      <c r="A26" s="4" t="inlineStr">
        <is>
          <t>IMPLIED METRICS (FY2023A)</t>
        </is>
      </c>
      <c r="B26" s="5" t="n"/>
      <c r="C26" s="5" t="n"/>
    </row>
    <row r="27">
      <c r="A27" t="inlineStr">
        <is>
          <t>NWC (AR + Inv − AP)</t>
        </is>
      </c>
      <c r="B27" s="12">
        <f>B22+B23-B24</f>
        <v/>
      </c>
    </row>
    <row r="28">
      <c r="A28" t="inlineStr">
        <is>
          <t>NWC % of Revenue</t>
        </is>
      </c>
      <c r="B28" s="13">
        <f>B27/B12</f>
        <v/>
      </c>
    </row>
    <row r="29">
      <c r="A29" t="inlineStr">
        <is>
          <t>Cash Conversion Cycle (DSO + DIO − DPO)</t>
        </is>
      </c>
      <c r="B29" s="14">
        <f>B17+B18-B19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4" customWidth="1" min="3" max="3"/>
    <col width="34" customWidth="1" min="4" max="4"/>
    <col width="16" customWidth="1" min="5" max="5"/>
    <col width="22" customWidth="1" min="6" max="6"/>
    <col width="28" customWidth="1" min="7" max="7"/>
  </cols>
  <sheetData>
    <row r="1">
      <c r="A1" s="1" t="inlineStr">
        <is>
          <t>Labels TT99/2025 — Sava Industrial Co.Ltd</t>
        </is>
      </c>
    </row>
    <row r="2">
      <c r="A2" s="15" t="inlineStr">
        <is>
          <t>Nguồn: Thông tư 99/2025/TT-BTC Phụ lục II — Phần A Danh mục tài khoản kế toán | Hiệu lực: 2026-01-01 | 71 TK cấp 1</t>
        </is>
      </c>
    </row>
    <row r="4">
      <c r="A4" s="16" t="inlineStr">
        <is>
          <t>Line Item (EN / model)</t>
        </is>
      </c>
      <c r="B4" s="16" t="inlineStr">
        <is>
          <t>Canonical ID</t>
        </is>
      </c>
      <c r="C4" s="16" t="inlineStr">
        <is>
          <t>TT99 Code(s)</t>
        </is>
      </c>
      <c r="D4" s="16" t="inlineStr">
        <is>
          <t>TT99 Name (VI)</t>
        </is>
      </c>
      <c r="E4" s="16" t="inlineStr">
        <is>
          <t>Statement</t>
        </is>
      </c>
      <c r="F4" s="16" t="inlineStr">
        <is>
          <t>Tab</t>
        </is>
      </c>
      <c r="G4" s="16" t="inlineStr">
        <is>
          <t>Notes</t>
        </is>
      </c>
    </row>
    <row r="5">
      <c r="A5" t="inlineStr">
        <is>
          <t>Revenue</t>
        </is>
      </c>
      <c r="B5" t="inlineStr">
        <is>
          <t>revenue</t>
        </is>
      </c>
      <c r="C5" t="inlineStr">
        <is>
          <t>511</t>
        </is>
      </c>
      <c r="D5" t="inlineStr">
        <is>
          <t>Doanh thu bán hàng và cung cấp dịch vụ</t>
        </is>
      </c>
      <c r="E5" t="inlineStr">
        <is>
          <t>Operating</t>
        </is>
      </c>
      <c r="F5" t="inlineStr">
        <is>
          <t>Assumptions</t>
        </is>
      </c>
      <c r="G5" t="inlineStr"/>
    </row>
    <row r="6">
      <c r="A6" t="inlineStr">
        <is>
          <t>COGS</t>
        </is>
      </c>
      <c r="B6" t="inlineStr">
        <is>
          <t>cogs</t>
        </is>
      </c>
      <c r="C6" t="inlineStr">
        <is>
          <t>632</t>
        </is>
      </c>
      <c r="D6" t="inlineStr">
        <is>
          <t>Giá vốn hàng bán</t>
        </is>
      </c>
      <c r="E6" t="inlineStr">
        <is>
          <t>Operating</t>
        </is>
      </c>
      <c r="F6" t="inlineStr">
        <is>
          <t>Assumptions</t>
        </is>
      </c>
      <c r="G6" t="inlineStr"/>
    </row>
    <row r="7">
      <c r="A7" t="inlineStr">
        <is>
          <t>Accounts Receivable</t>
        </is>
      </c>
      <c r="B7" t="inlineStr">
        <is>
          <t>ar</t>
        </is>
      </c>
      <c r="C7" t="inlineStr">
        <is>
          <t>131</t>
        </is>
      </c>
      <c r="D7" t="inlineStr">
        <is>
          <t>Phải thu của khách hàng</t>
        </is>
      </c>
      <c r="E7" t="inlineStr">
        <is>
          <t>Working Capital</t>
        </is>
      </c>
      <c r="F7" t="inlineStr">
        <is>
          <t>AR Roll-forward</t>
        </is>
      </c>
      <c r="G7" t="inlineStr"/>
    </row>
    <row r="8">
      <c r="A8" t="inlineStr">
        <is>
          <t>Inventory</t>
        </is>
      </c>
      <c r="B8" t="inlineStr">
        <is>
          <t>raw_materials</t>
        </is>
      </c>
      <c r="C8" t="inlineStr">
        <is>
          <t>152</t>
        </is>
      </c>
      <c r="D8" t="inlineStr">
        <is>
          <t>Nguyên liệu, vật liệu</t>
        </is>
      </c>
      <c r="E8" t="inlineStr">
        <is>
          <t>Working Capital</t>
        </is>
      </c>
      <c r="F8" t="inlineStr">
        <is>
          <t>Inventory Roll-forward</t>
        </is>
      </c>
      <c r="G8" t="inlineStr"/>
    </row>
    <row r="9">
      <c r="A9" t="inlineStr">
        <is>
          <t>Accounts Payable</t>
        </is>
      </c>
      <c r="B9" t="inlineStr">
        <is>
          <t>ap</t>
        </is>
      </c>
      <c r="C9" t="inlineStr">
        <is>
          <t>331</t>
        </is>
      </c>
      <c r="D9" t="inlineStr">
        <is>
          <t>Phải trả cho người bán</t>
        </is>
      </c>
      <c r="E9" t="inlineStr">
        <is>
          <t>Working Capital</t>
        </is>
      </c>
      <c r="F9" t="inlineStr">
        <is>
          <t>AP Roll-forward</t>
        </is>
      </c>
      <c r="G9" t="inlineStr"/>
    </row>
    <row r="10">
      <c r="A10" t="inlineStr">
        <is>
          <t>Net Working Capital</t>
        </is>
      </c>
      <c r="B10" t="inlineStr">
        <is>
          <t>ar</t>
        </is>
      </c>
      <c r="C10" t="inlineStr">
        <is>
          <t>131</t>
        </is>
      </c>
      <c r="D10" t="inlineStr">
        <is>
          <t>Phải thu của khách hàng</t>
        </is>
      </c>
      <c r="E10" t="inlineStr">
        <is>
          <t>Working Capital</t>
        </is>
      </c>
      <c r="F10" t="inlineStr">
        <is>
          <t>NWC Summary</t>
        </is>
      </c>
      <c r="G10" t="inlineStr">
        <is>
          <t>AR + Inv − AP; no single TT99 code</t>
        </is>
      </c>
    </row>
    <row r="11">
      <c r="A11" t="inlineStr">
        <is>
          <t>WC Cash Impact</t>
        </is>
      </c>
      <c r="B11" t="inlineStr">
        <is>
          <t>cash</t>
        </is>
      </c>
      <c r="C11" t="inlineStr">
        <is>
          <t>111, 112</t>
        </is>
      </c>
      <c r="D11" t="inlineStr">
        <is>
          <t>Tiền mặt | Tiền gửi không kỳ hạn</t>
        </is>
      </c>
      <c r="E11" t="inlineStr">
        <is>
          <t>Cash Flow</t>
        </is>
      </c>
      <c r="F11" t="inlineStr">
        <is>
          <t>Cash Impact</t>
        </is>
      </c>
      <c r="G11" t="inlineStr">
        <is>
          <t>Indirect method adjustment</t>
        </is>
      </c>
    </row>
    <row r="13">
      <c r="A13" s="4" t="inlineStr">
        <is>
          <t>REFERENCE — ALL TT99 ACCOUNTS IN coa-tt99.json</t>
        </is>
      </c>
      <c r="B13" s="5" t="n"/>
      <c r="C13" s="5" t="n"/>
      <c r="D13" s="5" t="n"/>
      <c r="E13" s="5" t="n"/>
      <c r="F13" s="5" t="n"/>
      <c r="G13" s="5" t="n"/>
    </row>
    <row r="14">
      <c r="A14" s="17" t="inlineStr">
        <is>
          <t>TT99 Code</t>
        </is>
      </c>
      <c r="B14" s="17" t="inlineStr">
        <is>
          <t>Name (VI)</t>
        </is>
      </c>
      <c r="C14" s="17" t="inlineStr">
        <is>
          <t>Type</t>
        </is>
      </c>
      <c r="D14" s="17" t="inlineStr">
        <is>
          <t>Canonical ID</t>
        </is>
      </c>
    </row>
    <row r="15">
      <c r="A15" t="inlineStr">
        <is>
          <t>111</t>
        </is>
      </c>
      <c r="B15" t="inlineStr">
        <is>
          <t>Tiền mặt</t>
        </is>
      </c>
      <c r="C15" t="inlineStr">
        <is>
          <t>asset</t>
        </is>
      </c>
      <c r="D15" t="inlineStr">
        <is>
          <t>cash</t>
        </is>
      </c>
    </row>
    <row r="16">
      <c r="A16" t="inlineStr">
        <is>
          <t>112</t>
        </is>
      </c>
      <c r="B16" t="inlineStr">
        <is>
          <t>Tiền gửi không kỳ hạn</t>
        </is>
      </c>
      <c r="C16" t="inlineStr">
        <is>
          <t>asset</t>
        </is>
      </c>
      <c r="D16" t="inlineStr">
        <is>
          <t>cash</t>
        </is>
      </c>
    </row>
    <row r="17">
      <c r="A17" t="inlineStr">
        <is>
          <t>113</t>
        </is>
      </c>
      <c r="B17" t="inlineStr">
        <is>
          <t>Tiền đang chuyển</t>
        </is>
      </c>
      <c r="C17" t="inlineStr">
        <is>
          <t>asset</t>
        </is>
      </c>
      <c r="D17" t="inlineStr">
        <is>
          <t>cash_in_transit</t>
        </is>
      </c>
    </row>
    <row r="18">
      <c r="A18" t="inlineStr">
        <is>
          <t>121</t>
        </is>
      </c>
      <c r="B18" t="inlineStr">
        <is>
          <t>Chứng khoán kinh doanh</t>
        </is>
      </c>
      <c r="C18" t="inlineStr">
        <is>
          <t>asset</t>
        </is>
      </c>
      <c r="D18" t="inlineStr">
        <is>
          <t>trading_securities</t>
        </is>
      </c>
    </row>
    <row r="19">
      <c r="A19" t="inlineStr">
        <is>
          <t>128</t>
        </is>
      </c>
      <c r="B19" t="inlineStr">
        <is>
          <t>Đầu tư nắm giữ đến ngày đáo hạn</t>
        </is>
      </c>
      <c r="C19" t="inlineStr">
        <is>
          <t>asset</t>
        </is>
      </c>
      <c r="D19" t="inlineStr">
        <is>
          <t>held_to_maturity_investments</t>
        </is>
      </c>
    </row>
    <row r="20">
      <c r="A20" t="inlineStr">
        <is>
          <t>131</t>
        </is>
      </c>
      <c r="B20" t="inlineStr">
        <is>
          <t>Phải thu của khách hàng</t>
        </is>
      </c>
      <c r="C20" t="inlineStr">
        <is>
          <t>asset</t>
        </is>
      </c>
      <c r="D20" t="inlineStr">
        <is>
          <t>ar</t>
        </is>
      </c>
    </row>
    <row r="21">
      <c r="A21" t="inlineStr">
        <is>
          <t>133</t>
        </is>
      </c>
      <c r="B21" t="inlineStr">
        <is>
          <t>Thuế GTGT được khấu trừ</t>
        </is>
      </c>
      <c r="C21" t="inlineStr">
        <is>
          <t>asset</t>
        </is>
      </c>
      <c r="D21" t="inlineStr">
        <is>
          <t>vat_input</t>
        </is>
      </c>
    </row>
    <row r="22">
      <c r="A22" t="inlineStr">
        <is>
          <t>136</t>
        </is>
      </c>
      <c r="B22" t="inlineStr">
        <is>
          <t>Phải thu nội bộ</t>
        </is>
      </c>
      <c r="C22" t="inlineStr">
        <is>
          <t>asset</t>
        </is>
      </c>
      <c r="D22" t="inlineStr">
        <is>
          <t>intercompany_receivable</t>
        </is>
      </c>
    </row>
    <row r="23">
      <c r="A23" t="inlineStr">
        <is>
          <t>138</t>
        </is>
      </c>
      <c r="B23" t="inlineStr">
        <is>
          <t>Phải thu khác</t>
        </is>
      </c>
      <c r="C23" t="inlineStr">
        <is>
          <t>asset</t>
        </is>
      </c>
      <c r="D23" t="inlineStr">
        <is>
          <t>other_receivables</t>
        </is>
      </c>
    </row>
    <row r="24">
      <c r="A24" t="inlineStr">
        <is>
          <t>141</t>
        </is>
      </c>
      <c r="B24" t="inlineStr">
        <is>
          <t>Tạm ứng</t>
        </is>
      </c>
      <c r="C24" t="inlineStr">
        <is>
          <t>asset</t>
        </is>
      </c>
      <c r="D24" t="inlineStr">
        <is>
          <t>advances</t>
        </is>
      </c>
    </row>
    <row r="25">
      <c r="A25" t="inlineStr">
        <is>
          <t>151</t>
        </is>
      </c>
      <c r="B25" t="inlineStr">
        <is>
          <t>Hàng mua đang đi đường</t>
        </is>
      </c>
      <c r="C25" t="inlineStr">
        <is>
          <t>asset</t>
        </is>
      </c>
      <c r="D25" t="inlineStr">
        <is>
          <t>goods_in_transit</t>
        </is>
      </c>
    </row>
    <row r="26">
      <c r="A26" t="inlineStr">
        <is>
          <t>152</t>
        </is>
      </c>
      <c r="B26" t="inlineStr">
        <is>
          <t>Nguyên liệu, vật liệu</t>
        </is>
      </c>
      <c r="C26" t="inlineStr">
        <is>
          <t>asset</t>
        </is>
      </c>
      <c r="D26" t="inlineStr">
        <is>
          <t>raw_materials</t>
        </is>
      </c>
    </row>
    <row r="27">
      <c r="A27" t="inlineStr">
        <is>
          <t>153</t>
        </is>
      </c>
      <c r="B27" t="inlineStr">
        <is>
          <t>Công cụ, dụng cụ</t>
        </is>
      </c>
      <c r="C27" t="inlineStr">
        <is>
          <t>asset</t>
        </is>
      </c>
      <c r="D27" t="inlineStr">
        <is>
          <t>supplies</t>
        </is>
      </c>
    </row>
    <row r="28">
      <c r="A28" t="inlineStr">
        <is>
          <t>154</t>
        </is>
      </c>
      <c r="B28" t="inlineStr">
        <is>
          <t>Chi phí sản xuất, kinh doanh dở dang</t>
        </is>
      </c>
      <c r="C28" t="inlineStr">
        <is>
          <t>asset</t>
        </is>
      </c>
      <c r="D28" t="inlineStr">
        <is>
          <t>wip</t>
        </is>
      </c>
    </row>
    <row r="29">
      <c r="A29" t="inlineStr">
        <is>
          <t>155</t>
        </is>
      </c>
      <c r="B29" t="inlineStr">
        <is>
          <t>Sản phẩm</t>
        </is>
      </c>
      <c r="C29" t="inlineStr">
        <is>
          <t>asset</t>
        </is>
      </c>
      <c r="D29" t="inlineStr">
        <is>
          <t>finished_goods</t>
        </is>
      </c>
    </row>
    <row r="30">
      <c r="A30" t="inlineStr">
        <is>
          <t>156</t>
        </is>
      </c>
      <c r="B30" t="inlineStr">
        <is>
          <t>Hàng hóa</t>
        </is>
      </c>
      <c r="C30" t="inlineStr">
        <is>
          <t>asset</t>
        </is>
      </c>
      <c r="D30" t="inlineStr">
        <is>
          <t>inventory</t>
        </is>
      </c>
    </row>
    <row r="31">
      <c r="A31" t="inlineStr">
        <is>
          <t>157</t>
        </is>
      </c>
      <c r="B31" t="inlineStr">
        <is>
          <t>Hàng gửi đi bán</t>
        </is>
      </c>
      <c r="C31" t="inlineStr">
        <is>
          <t>asset</t>
        </is>
      </c>
      <c r="D31" t="inlineStr">
        <is>
          <t>consignment_inventory</t>
        </is>
      </c>
    </row>
    <row r="32">
      <c r="A32" t="inlineStr">
        <is>
          <t>158</t>
        </is>
      </c>
      <c r="B32" t="inlineStr">
        <is>
          <t>Nguyên liệu, vật tư tại kho bảo thuế</t>
        </is>
      </c>
      <c r="C32" t="inlineStr">
        <is>
          <t>asset</t>
        </is>
      </c>
      <c r="D32" t="inlineStr">
        <is>
          <t>bonded_inventory</t>
        </is>
      </c>
    </row>
    <row r="33">
      <c r="A33" t="inlineStr">
        <is>
          <t>171</t>
        </is>
      </c>
      <c r="B33" t="inlineStr">
        <is>
          <t>Giao dịch mua, bán lại trái phiếu chính phủ</t>
        </is>
      </c>
      <c r="C33" t="inlineStr">
        <is>
          <t>asset</t>
        </is>
      </c>
      <c r="D33" t="inlineStr">
        <is>
          <t>gov_bond_repo</t>
        </is>
      </c>
    </row>
    <row r="34">
      <c r="A34" t="inlineStr">
        <is>
          <t>211</t>
        </is>
      </c>
      <c r="B34" t="inlineStr">
        <is>
          <t>Tài sản cố định hữu hình</t>
        </is>
      </c>
      <c r="C34" t="inlineStr">
        <is>
          <t>asset</t>
        </is>
      </c>
      <c r="D34" t="inlineStr">
        <is>
          <t>ppe</t>
        </is>
      </c>
    </row>
    <row r="35">
      <c r="A35" t="inlineStr">
        <is>
          <t>212</t>
        </is>
      </c>
      <c r="B35" t="inlineStr">
        <is>
          <t>Tài sản cố định thuê tài chính</t>
        </is>
      </c>
      <c r="C35" t="inlineStr">
        <is>
          <t>asset</t>
        </is>
      </c>
      <c r="D35" t="inlineStr">
        <is>
          <t>finance_lease_assets</t>
        </is>
      </c>
    </row>
    <row r="36">
      <c r="A36" t="inlineStr">
        <is>
          <t>213</t>
        </is>
      </c>
      <c r="B36" t="inlineStr">
        <is>
          <t>Tài sản cố định vô hình</t>
        </is>
      </c>
      <c r="C36" t="inlineStr">
        <is>
          <t>asset</t>
        </is>
      </c>
      <c r="D36" t="inlineStr">
        <is>
          <t>intangible_assets</t>
        </is>
      </c>
    </row>
    <row r="37">
      <c r="A37" t="inlineStr">
        <is>
          <t>214</t>
        </is>
      </c>
      <c r="B37" t="inlineStr">
        <is>
          <t>Hao mòn tài sản cố định</t>
        </is>
      </c>
      <c r="C37" t="inlineStr">
        <is>
          <t>asset</t>
        </is>
      </c>
      <c r="D37" t="inlineStr">
        <is>
          <t>accumulated_depreciation</t>
        </is>
      </c>
    </row>
    <row r="38">
      <c r="A38" t="inlineStr">
        <is>
          <t>215</t>
        </is>
      </c>
      <c r="B38" t="inlineStr">
        <is>
          <t>Tài sản sinh học</t>
        </is>
      </c>
      <c r="C38" t="inlineStr">
        <is>
          <t>asset</t>
        </is>
      </c>
      <c r="D38" t="inlineStr">
        <is>
          <t>biological_assets (new TT99)</t>
        </is>
      </c>
    </row>
    <row r="39">
      <c r="A39" t="inlineStr">
        <is>
          <t>217</t>
        </is>
      </c>
      <c r="B39" t="inlineStr">
        <is>
          <t>Bất động sản đầu tư</t>
        </is>
      </c>
      <c r="C39" t="inlineStr">
        <is>
          <t>asset</t>
        </is>
      </c>
      <c r="D39" t="inlineStr">
        <is>
          <t>investment_property</t>
        </is>
      </c>
    </row>
    <row r="40">
      <c r="A40" t="inlineStr">
        <is>
          <t>221</t>
        </is>
      </c>
      <c r="B40" t="inlineStr">
        <is>
          <t>Đầu tư vào công ty con</t>
        </is>
      </c>
      <c r="C40" t="inlineStr">
        <is>
          <t>asset</t>
        </is>
      </c>
      <c r="D40" t="inlineStr">
        <is>
          <t>investment_subsidiary</t>
        </is>
      </c>
    </row>
    <row r="41">
      <c r="A41" t="inlineStr">
        <is>
          <t>222</t>
        </is>
      </c>
      <c r="B41" t="inlineStr">
        <is>
          <t>Đầu tư vào công ty liên doanh, liên kết</t>
        </is>
      </c>
      <c r="C41" t="inlineStr">
        <is>
          <t>asset</t>
        </is>
      </c>
      <c r="D41" t="inlineStr">
        <is>
          <t>investment_associates</t>
        </is>
      </c>
    </row>
    <row r="42">
      <c r="A42" t="inlineStr">
        <is>
          <t>228</t>
        </is>
      </c>
      <c r="B42" t="inlineStr">
        <is>
          <t>Đầu tư khác</t>
        </is>
      </c>
      <c r="C42" t="inlineStr">
        <is>
          <t>asset</t>
        </is>
      </c>
      <c r="D42" t="inlineStr">
        <is>
          <t>other_investments</t>
        </is>
      </c>
    </row>
    <row r="43">
      <c r="A43" t="inlineStr">
        <is>
          <t>229</t>
        </is>
      </c>
      <c r="B43" t="inlineStr">
        <is>
          <t>Dự phòng tổn thất tài sản</t>
        </is>
      </c>
      <c r="C43" t="inlineStr">
        <is>
          <t>asset</t>
        </is>
      </c>
      <c r="D43" t="inlineStr">
        <is>
          <t>asset_provisions</t>
        </is>
      </c>
    </row>
    <row r="44">
      <c r="A44" t="inlineStr">
        <is>
          <t>241</t>
        </is>
      </c>
      <c r="B44" t="inlineStr">
        <is>
          <t>Xây dựng cơ bản dở dang</t>
        </is>
      </c>
      <c r="C44" t="inlineStr">
        <is>
          <t>asset</t>
        </is>
      </c>
      <c r="D44" t="inlineStr">
        <is>
          <t>cip</t>
        </is>
      </c>
    </row>
    <row r="45">
      <c r="A45" t="inlineStr">
        <is>
          <t>242</t>
        </is>
      </c>
      <c r="B45" t="inlineStr">
        <is>
          <t>Chi phí chờ phân bổ</t>
        </is>
      </c>
      <c r="C45" t="inlineStr">
        <is>
          <t>asset</t>
        </is>
      </c>
      <c r="D45" t="inlineStr">
        <is>
          <t>deferred_expenses</t>
        </is>
      </c>
    </row>
    <row r="46">
      <c r="A46" t="inlineStr">
        <is>
          <t>243</t>
        </is>
      </c>
      <c r="B46" t="inlineStr">
        <is>
          <t>Tài sản thuế thu nhập hoãn lại</t>
        </is>
      </c>
      <c r="C46" t="inlineStr">
        <is>
          <t>asset</t>
        </is>
      </c>
      <c r="D46" t="inlineStr">
        <is>
          <t>deferred_tax_asset</t>
        </is>
      </c>
    </row>
    <row r="47">
      <c r="A47" t="inlineStr">
        <is>
          <t>244</t>
        </is>
      </c>
      <c r="B47" t="inlineStr">
        <is>
          <t>Ký quỹ, ký cược</t>
        </is>
      </c>
      <c r="C47" t="inlineStr">
        <is>
          <t>asset</t>
        </is>
      </c>
      <c r="D47" t="inlineStr">
        <is>
          <t>deposits_held</t>
        </is>
      </c>
    </row>
    <row r="48">
      <c r="A48" t="inlineStr">
        <is>
          <t>331</t>
        </is>
      </c>
      <c r="B48" t="inlineStr">
        <is>
          <t>Phải trả cho người bán</t>
        </is>
      </c>
      <c r="C48" t="inlineStr">
        <is>
          <t>liability</t>
        </is>
      </c>
      <c r="D48" t="inlineStr">
        <is>
          <t>ap</t>
        </is>
      </c>
    </row>
    <row r="49">
      <c r="A49" t="inlineStr">
        <is>
          <t>332</t>
        </is>
      </c>
      <c r="B49" t="inlineStr">
        <is>
          <t>Phải trả cổ tức, lợi nhuận</t>
        </is>
      </c>
      <c r="C49" t="inlineStr">
        <is>
          <t>liability</t>
        </is>
      </c>
      <c r="D49" t="inlineStr">
        <is>
          <t>dividend_payable (new TT99)</t>
        </is>
      </c>
    </row>
    <row r="50">
      <c r="A50" t="inlineStr">
        <is>
          <t>333</t>
        </is>
      </c>
      <c r="B50" t="inlineStr">
        <is>
          <t>Thuế và các khoản phải nộp Nhà nước</t>
        </is>
      </c>
      <c r="C50" t="inlineStr">
        <is>
          <t>liability</t>
        </is>
      </c>
      <c r="D50" t="inlineStr">
        <is>
          <t>taxes_payable</t>
        </is>
      </c>
    </row>
    <row r="51">
      <c r="A51" t="inlineStr">
        <is>
          <t>334</t>
        </is>
      </c>
      <c r="B51" t="inlineStr">
        <is>
          <t>Phải trả người lao động</t>
        </is>
      </c>
      <c r="C51" t="inlineStr">
        <is>
          <t>liability</t>
        </is>
      </c>
      <c r="D51" t="inlineStr">
        <is>
          <t>payroll_payable</t>
        </is>
      </c>
    </row>
    <row r="52">
      <c r="A52" t="inlineStr">
        <is>
          <t>335</t>
        </is>
      </c>
      <c r="B52" t="inlineStr">
        <is>
          <t>Chi phí phải trả</t>
        </is>
      </c>
      <c r="C52" t="inlineStr">
        <is>
          <t>liability</t>
        </is>
      </c>
      <c r="D52" t="inlineStr">
        <is>
          <t>accrued_expenses</t>
        </is>
      </c>
    </row>
    <row r="53">
      <c r="A53" t="inlineStr">
        <is>
          <t>336</t>
        </is>
      </c>
      <c r="B53" t="inlineStr">
        <is>
          <t>Phải trả nội bộ</t>
        </is>
      </c>
      <c r="C53" t="inlineStr">
        <is>
          <t>liability</t>
        </is>
      </c>
      <c r="D53" t="inlineStr">
        <is>
          <t>intercompany_payable</t>
        </is>
      </c>
    </row>
    <row r="54">
      <c r="A54" t="inlineStr">
        <is>
          <t>337</t>
        </is>
      </c>
      <c r="B54" t="inlineStr">
        <is>
          <t>Thanh toán theo tiến độ hợp đồng xây dựng</t>
        </is>
      </c>
      <c r="C54" t="inlineStr">
        <is>
          <t>liability</t>
        </is>
      </c>
      <c r="D54" t="inlineStr">
        <is>
          <t>construction_billing</t>
        </is>
      </c>
    </row>
    <row r="55">
      <c r="A55" t="inlineStr">
        <is>
          <t>338</t>
        </is>
      </c>
      <c r="B55" t="inlineStr">
        <is>
          <t>Phải trả, phải nộp khác</t>
        </is>
      </c>
      <c r="C55" t="inlineStr">
        <is>
          <t>liability</t>
        </is>
      </c>
      <c r="D55" t="inlineStr">
        <is>
          <t>other_payables</t>
        </is>
      </c>
    </row>
    <row r="56">
      <c r="A56" t="inlineStr">
        <is>
          <t>341</t>
        </is>
      </c>
      <c r="B56" t="inlineStr">
        <is>
          <t>Vay và nợ thuê tài chính</t>
        </is>
      </c>
      <c r="C56" t="inlineStr">
        <is>
          <t>liability</t>
        </is>
      </c>
      <c r="D56" t="inlineStr">
        <is>
          <t>debt</t>
        </is>
      </c>
    </row>
    <row r="57">
      <c r="A57" t="inlineStr">
        <is>
          <t>343</t>
        </is>
      </c>
      <c r="B57" t="inlineStr">
        <is>
          <t>Trái phiếu phát hành</t>
        </is>
      </c>
      <c r="C57" t="inlineStr">
        <is>
          <t>liability</t>
        </is>
      </c>
      <c r="D57" t="inlineStr">
        <is>
          <t>bonds_payable</t>
        </is>
      </c>
    </row>
    <row r="58">
      <c r="A58" t="inlineStr">
        <is>
          <t>344</t>
        </is>
      </c>
      <c r="B58" t="inlineStr">
        <is>
          <t>Nhận ký quỹ, ký cược</t>
        </is>
      </c>
      <c r="C58" t="inlineStr">
        <is>
          <t>liability</t>
        </is>
      </c>
      <c r="D58" t="inlineStr">
        <is>
          <t>deposits_received</t>
        </is>
      </c>
    </row>
    <row r="59">
      <c r="A59" t="inlineStr">
        <is>
          <t>347</t>
        </is>
      </c>
      <c r="B59" t="inlineStr">
        <is>
          <t>Thuế thu nhập hoãn lại phải trả</t>
        </is>
      </c>
      <c r="C59" t="inlineStr">
        <is>
          <t>liability</t>
        </is>
      </c>
      <c r="D59" t="inlineStr">
        <is>
          <t>deferred_tax_liability</t>
        </is>
      </c>
    </row>
    <row r="60">
      <c r="A60" t="inlineStr">
        <is>
          <t>352</t>
        </is>
      </c>
      <c r="B60" t="inlineStr">
        <is>
          <t>Dự phòng phải trả</t>
        </is>
      </c>
      <c r="C60" t="inlineStr">
        <is>
          <t>liability</t>
        </is>
      </c>
      <c r="D60" t="inlineStr">
        <is>
          <t>provisions</t>
        </is>
      </c>
    </row>
    <row r="61">
      <c r="A61" t="inlineStr">
        <is>
          <t>353</t>
        </is>
      </c>
      <c r="B61" t="inlineStr">
        <is>
          <t>Quỹ khen thưởng, phúc lợi</t>
        </is>
      </c>
      <c r="C61" t="inlineStr">
        <is>
          <t>liability</t>
        </is>
      </c>
      <c r="D61" t="inlineStr">
        <is>
          <t>bonus_welfare_fund</t>
        </is>
      </c>
    </row>
    <row r="62">
      <c r="A62" t="inlineStr">
        <is>
          <t>356</t>
        </is>
      </c>
      <c r="B62" t="inlineStr">
        <is>
          <t>Quỹ phát triển khoa học và công nghệ</t>
        </is>
      </c>
      <c r="C62" t="inlineStr">
        <is>
          <t>liability</t>
        </is>
      </c>
      <c r="D62" t="inlineStr">
        <is>
          <t>rd_fund</t>
        </is>
      </c>
    </row>
    <row r="63">
      <c r="A63" t="inlineStr">
        <is>
          <t>357</t>
        </is>
      </c>
      <c r="B63" t="inlineStr">
        <is>
          <t>Quỹ bình ổn giá</t>
        </is>
      </c>
      <c r="C63" t="inlineStr">
        <is>
          <t>liability</t>
        </is>
      </c>
      <c r="D63" t="inlineStr">
        <is>
          <t>price_stabilization_fund</t>
        </is>
      </c>
    </row>
    <row r="64">
      <c r="A64" t="inlineStr">
        <is>
          <t>411</t>
        </is>
      </c>
      <c r="B64" t="inlineStr">
        <is>
          <t>Vốn đầu tư của chủ sở hữu</t>
        </is>
      </c>
      <c r="C64" t="inlineStr">
        <is>
          <t>equity</t>
        </is>
      </c>
      <c r="D64" t="inlineStr">
        <is>
          <t>equity</t>
        </is>
      </c>
    </row>
    <row r="65">
      <c r="A65" t="inlineStr">
        <is>
          <t>412</t>
        </is>
      </c>
      <c r="B65" t="inlineStr">
        <is>
          <t>Chênh lệch đánh giá lại tài sản</t>
        </is>
      </c>
      <c r="C65" t="inlineStr">
        <is>
          <t>equity</t>
        </is>
      </c>
      <c r="D65" t="inlineStr">
        <is>
          <t>asset_revaluation_reserve</t>
        </is>
      </c>
    </row>
    <row r="66">
      <c r="A66" t="inlineStr">
        <is>
          <t>413</t>
        </is>
      </c>
      <c r="B66" t="inlineStr">
        <is>
          <t>Chênh lệch tỷ giá hối đoái</t>
        </is>
      </c>
      <c r="C66" t="inlineStr">
        <is>
          <t>equity</t>
        </is>
      </c>
      <c r="D66" t="inlineStr">
        <is>
          <t>fx_translation_reserve</t>
        </is>
      </c>
    </row>
    <row r="67">
      <c r="A67" t="inlineStr">
        <is>
          <t>414</t>
        </is>
      </c>
      <c r="B67" t="inlineStr">
        <is>
          <t>Quỹ đầu tư phát triển</t>
        </is>
      </c>
      <c r="C67" t="inlineStr">
        <is>
          <t>equity</t>
        </is>
      </c>
      <c r="D67" t="inlineStr">
        <is>
          <t>development_fund</t>
        </is>
      </c>
    </row>
    <row r="68">
      <c r="A68" t="inlineStr">
        <is>
          <t>418</t>
        </is>
      </c>
      <c r="B68" t="inlineStr">
        <is>
          <t>Các quỹ khác thuộc vốn chủ sở hữu</t>
        </is>
      </c>
      <c r="C68" t="inlineStr">
        <is>
          <t>equity</t>
        </is>
      </c>
      <c r="D68" t="inlineStr">
        <is>
          <t>other_equity_reserves</t>
        </is>
      </c>
    </row>
    <row r="69">
      <c r="A69" t="inlineStr">
        <is>
          <t>419</t>
        </is>
      </c>
      <c r="B69" t="inlineStr">
        <is>
          <t>Cổ phiếu mua lại của chính mình</t>
        </is>
      </c>
      <c r="C69" t="inlineStr">
        <is>
          <t>equity</t>
        </is>
      </c>
      <c r="D69" t="inlineStr">
        <is>
          <t>treasury_stock</t>
        </is>
      </c>
    </row>
    <row r="70">
      <c r="A70" t="inlineStr">
        <is>
          <t>421</t>
        </is>
      </c>
      <c r="B70" t="inlineStr">
        <is>
          <t>Lợi nhuận sau thuế chưa phân phối</t>
        </is>
      </c>
      <c r="C70" t="inlineStr">
        <is>
          <t>equity</t>
        </is>
      </c>
      <c r="D70" t="inlineStr">
        <is>
          <t>retained_earnings</t>
        </is>
      </c>
    </row>
    <row r="71">
      <c r="A71" t="inlineStr">
        <is>
          <t>511</t>
        </is>
      </c>
      <c r="B71" t="inlineStr">
        <is>
          <t>Doanh thu bán hàng và cung cấp dịch vụ</t>
        </is>
      </c>
      <c r="C71" t="inlineStr">
        <is>
          <t>revenue</t>
        </is>
      </c>
      <c r="D71" t="inlineStr">
        <is>
          <t>revenue</t>
        </is>
      </c>
    </row>
    <row r="72">
      <c r="A72" t="inlineStr">
        <is>
          <t>515</t>
        </is>
      </c>
      <c r="B72" t="inlineStr">
        <is>
          <t>Doanh thu hoạt động tài chính</t>
        </is>
      </c>
      <c r="C72" t="inlineStr">
        <is>
          <t>revenue</t>
        </is>
      </c>
      <c r="D72" t="inlineStr">
        <is>
          <t>financial_income</t>
        </is>
      </c>
    </row>
    <row r="73">
      <c r="A73" t="inlineStr">
        <is>
          <t>521</t>
        </is>
      </c>
      <c r="B73" t="inlineStr">
        <is>
          <t>Các khoản giảm trừ doanh thu</t>
        </is>
      </c>
      <c r="C73" t="inlineStr">
        <is>
          <t>revenue</t>
        </is>
      </c>
      <c r="D73" t="inlineStr">
        <is>
          <t>revenue_deductions</t>
        </is>
      </c>
    </row>
    <row r="74">
      <c r="A74" t="inlineStr">
        <is>
          <t>621</t>
        </is>
      </c>
      <c r="B74" t="inlineStr">
        <is>
          <t>Chi phí nguyên liệu, vật liệu trực tiếp</t>
        </is>
      </c>
      <c r="C74" t="inlineStr">
        <is>
          <t>expense</t>
        </is>
      </c>
      <c r="D74" t="inlineStr">
        <is>
          <t>direct_materials</t>
        </is>
      </c>
    </row>
    <row r="75">
      <c r="A75" t="inlineStr">
        <is>
          <t>622</t>
        </is>
      </c>
      <c r="B75" t="inlineStr">
        <is>
          <t>Chi phí nhân công trực tiếp</t>
        </is>
      </c>
      <c r="C75" t="inlineStr">
        <is>
          <t>expense</t>
        </is>
      </c>
      <c r="D75" t="inlineStr">
        <is>
          <t>direct_labor</t>
        </is>
      </c>
    </row>
    <row r="76">
      <c r="A76" t="inlineStr">
        <is>
          <t>623</t>
        </is>
      </c>
      <c r="B76" t="inlineStr">
        <is>
          <t>Chi phí sử dụng máy thi công</t>
        </is>
      </c>
      <c r="C76" t="inlineStr">
        <is>
          <t>expense</t>
        </is>
      </c>
      <c r="D76" t="inlineStr">
        <is>
          <t>construction_equipment_cost</t>
        </is>
      </c>
    </row>
    <row r="77">
      <c r="A77" t="inlineStr">
        <is>
          <t>627</t>
        </is>
      </c>
      <c r="B77" t="inlineStr">
        <is>
          <t>Chi phí sản xuất chung</t>
        </is>
      </c>
      <c r="C77" t="inlineStr">
        <is>
          <t>expense</t>
        </is>
      </c>
      <c r="D77" t="inlineStr">
        <is>
          <t>manufacturing_overhead</t>
        </is>
      </c>
    </row>
    <row r="78">
      <c r="A78" t="inlineStr">
        <is>
          <t>632</t>
        </is>
      </c>
      <c r="B78" t="inlineStr">
        <is>
          <t>Giá vốn hàng bán</t>
        </is>
      </c>
      <c r="C78" t="inlineStr">
        <is>
          <t>expense</t>
        </is>
      </c>
      <c r="D78" t="inlineStr">
        <is>
          <t>cogs</t>
        </is>
      </c>
    </row>
    <row r="79">
      <c r="A79" t="inlineStr">
        <is>
          <t>635</t>
        </is>
      </c>
      <c r="B79" t="inlineStr">
        <is>
          <t>Chi phí tài chính</t>
        </is>
      </c>
      <c r="C79" t="inlineStr">
        <is>
          <t>expense</t>
        </is>
      </c>
      <c r="D79" t="inlineStr">
        <is>
          <t>interest_expense</t>
        </is>
      </c>
    </row>
    <row r="80">
      <c r="A80" t="inlineStr">
        <is>
          <t>641</t>
        </is>
      </c>
      <c r="B80" t="inlineStr">
        <is>
          <t>Chi phí bán hàng</t>
        </is>
      </c>
      <c r="C80" t="inlineStr">
        <is>
          <t>expense</t>
        </is>
      </c>
      <c r="D80" t="inlineStr">
        <is>
          <t>selling_expense</t>
        </is>
      </c>
    </row>
    <row r="81">
      <c r="A81" t="inlineStr">
        <is>
          <t>642</t>
        </is>
      </c>
      <c r="B81" t="inlineStr">
        <is>
          <t>Chi phí quản lý doanh nghiệp</t>
        </is>
      </c>
      <c r="C81" t="inlineStr">
        <is>
          <t>expense</t>
        </is>
      </c>
      <c r="D81" t="inlineStr">
        <is>
          <t>admin_expense</t>
        </is>
      </c>
    </row>
    <row r="82">
      <c r="A82" t="inlineStr">
        <is>
          <t>711</t>
        </is>
      </c>
      <c r="B82" t="inlineStr">
        <is>
          <t>Thu nhập khác</t>
        </is>
      </c>
      <c r="C82" t="inlineStr">
        <is>
          <t>revenue</t>
        </is>
      </c>
      <c r="D82" t="inlineStr">
        <is>
          <t>other_income</t>
        </is>
      </c>
    </row>
    <row r="83">
      <c r="A83" t="inlineStr">
        <is>
          <t>811</t>
        </is>
      </c>
      <c r="B83" t="inlineStr">
        <is>
          <t>Chi phí khác</t>
        </is>
      </c>
      <c r="C83" t="inlineStr">
        <is>
          <t>expense</t>
        </is>
      </c>
      <c r="D83" t="inlineStr">
        <is>
          <t>other_expense</t>
        </is>
      </c>
    </row>
    <row r="84">
      <c r="A84" t="inlineStr">
        <is>
          <t>821</t>
        </is>
      </c>
      <c r="B84" t="inlineStr">
        <is>
          <t>Chi phí thuế thu nhập doanh nghiệp</t>
        </is>
      </c>
      <c r="C84" t="inlineStr">
        <is>
          <t>expense</t>
        </is>
      </c>
      <c r="D84" t="inlineStr">
        <is>
          <t>tax</t>
        </is>
      </c>
    </row>
    <row r="85">
      <c r="A85" t="inlineStr">
        <is>
          <t>911</t>
        </is>
      </c>
      <c r="B85" t="inlineStr">
        <is>
          <t>Xác định kết quả kinh doanh</t>
        </is>
      </c>
      <c r="C85" t="inlineStr">
        <is>
          <t>expense</t>
        </is>
      </c>
      <c r="D85" t="inlineStr">
        <is>
          <t>—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Accounts Receivable — Roll-forward (Corkscrew)</t>
        </is>
      </c>
    </row>
    <row r="2">
      <c r="A2" t="inlineStr">
        <is>
          <t>DSO-linked ending balance | Collections = Beg + Revenue − End</t>
        </is>
      </c>
    </row>
    <row r="4">
      <c r="A4" s="2" t="inlineStr">
        <is>
          <t>USD ($M)</t>
        </is>
      </c>
      <c r="B4" s="3" t="inlineStr">
        <is>
          <t>FY2023A</t>
        </is>
      </c>
      <c r="C4" s="3" t="inlineStr">
        <is>
          <t>FY2024E</t>
        </is>
      </c>
      <c r="D4" s="3" t="inlineStr">
        <is>
          <t>FY2025E</t>
        </is>
      </c>
      <c r="E4" s="3" t="inlineStr">
        <is>
          <t>FY2026E</t>
        </is>
      </c>
      <c r="F4" s="3" t="inlineStr">
        <is>
          <t>FY2027E</t>
        </is>
      </c>
      <c r="G4" s="3" t="inlineStr">
        <is>
          <t>FY2028E</t>
        </is>
      </c>
    </row>
    <row r="6">
      <c r="A6" s="4" t="inlineStr">
        <is>
          <t>DRIVERS</t>
        </is>
      </c>
      <c r="B6" s="5" t="n"/>
      <c r="C6" s="5" t="n"/>
      <c r="D6" s="5" t="n"/>
      <c r="E6" s="5" t="n"/>
      <c r="F6" s="5" t="n"/>
      <c r="G6" s="5" t="n"/>
    </row>
    <row r="7">
      <c r="A7" t="inlineStr">
        <is>
          <t>Revenue (credit sales proxy)</t>
        </is>
      </c>
      <c r="B7" s="9">
        <f>Assumptions!B12</f>
        <v/>
      </c>
      <c r="C7" s="9">
        <f>Assumptions!C12</f>
        <v/>
      </c>
      <c r="D7" s="9">
        <f>Assumptions!D12</f>
        <v/>
      </c>
      <c r="E7" s="9">
        <f>Assumptions!E12</f>
        <v/>
      </c>
      <c r="F7" s="9">
        <f>Assumptions!F12</f>
        <v/>
      </c>
      <c r="G7" s="9">
        <f>Assumptions!G12</f>
        <v/>
      </c>
    </row>
    <row r="8">
      <c r="A8" t="inlineStr">
        <is>
          <t>DSO (Days)</t>
        </is>
      </c>
      <c r="B8" s="18">
        <f>Assumptions!B17</f>
        <v/>
      </c>
      <c r="C8" s="18">
        <f>Assumptions!C17</f>
        <v/>
      </c>
      <c r="D8" s="18">
        <f>Assumptions!D17</f>
        <v/>
      </c>
      <c r="E8" s="18">
        <f>Assumptions!E17</f>
        <v/>
      </c>
      <c r="F8" s="18">
        <f>Assumptions!F17</f>
        <v/>
      </c>
      <c r="G8" s="18">
        <f>Assumptions!G17</f>
        <v/>
      </c>
    </row>
    <row r="10">
      <c r="A10" s="4" t="inlineStr">
        <is>
          <t>ACCOUNTS RECEIVABLE CORKSCREW</t>
        </is>
      </c>
      <c r="B10" s="5" t="n"/>
      <c r="C10" s="5" t="n"/>
      <c r="D10" s="5" t="n"/>
      <c r="E10" s="5" t="n"/>
      <c r="F10" s="5" t="n"/>
      <c r="G10" s="5" t="n"/>
    </row>
    <row r="11">
      <c r="A11" t="inlineStr">
        <is>
          <t>Beginning AR</t>
        </is>
      </c>
      <c r="B11" s="9">
        <f>Assumptions!B22</f>
        <v/>
      </c>
      <c r="C11" s="9">
        <f>B13</f>
        <v/>
      </c>
      <c r="D11" s="9">
        <f>C13</f>
        <v/>
      </c>
      <c r="E11" s="9">
        <f>D13</f>
        <v/>
      </c>
      <c r="F11" s="9">
        <f>E13</f>
        <v/>
      </c>
      <c r="G11" s="9">
        <f>F13</f>
        <v/>
      </c>
    </row>
    <row r="12">
      <c r="A12" t="inlineStr">
        <is>
          <t>(+) Revenue / Credit Sales</t>
        </is>
      </c>
      <c r="B12" s="9">
        <f>B7</f>
        <v/>
      </c>
      <c r="C12" s="9">
        <f>C7</f>
        <v/>
      </c>
      <c r="D12" s="9">
        <f>D7</f>
        <v/>
      </c>
      <c r="E12" s="9">
        <f>E7</f>
        <v/>
      </c>
      <c r="F12" s="9">
        <f>F7</f>
        <v/>
      </c>
      <c r="G12" s="9">
        <f>G7</f>
        <v/>
      </c>
    </row>
    <row r="13">
      <c r="A13" t="inlineStr">
        <is>
          <t>Ending AR (DSO × Revenue / 365)</t>
        </is>
      </c>
      <c r="B13" s="12">
        <f>B7*B8/365</f>
        <v/>
      </c>
      <c r="C13" s="12">
        <f>C7*C8/365</f>
        <v/>
      </c>
      <c r="D13" s="12">
        <f>D7*D8/365</f>
        <v/>
      </c>
      <c r="E13" s="12">
        <f>E7*E8/365</f>
        <v/>
      </c>
      <c r="F13" s="12">
        <f>F7*F8/365</f>
        <v/>
      </c>
      <c r="G13" s="12">
        <f>G7*G8/365</f>
        <v/>
      </c>
    </row>
    <row r="14">
      <c r="A14" t="inlineStr">
        <is>
          <t>(−) Collections (Cash In)</t>
        </is>
      </c>
      <c r="B14" s="9">
        <f>B11+B12-B13</f>
        <v/>
      </c>
      <c r="C14" s="9">
        <f>C11+C12-C13</f>
        <v/>
      </c>
      <c r="D14" s="9">
        <f>D11+D12-D13</f>
        <v/>
      </c>
      <c r="E14" s="9">
        <f>E11+E12-E13</f>
        <v/>
      </c>
      <c r="F14" s="9">
        <f>F11+F12-F13</f>
        <v/>
      </c>
      <c r="G14" s="9">
        <f>G11+G12-G13</f>
        <v/>
      </c>
    </row>
    <row r="16">
      <c r="A16" t="inlineStr">
        <is>
          <t>Check: Beg + Sales − Collections = End</t>
        </is>
      </c>
      <c r="B16" s="19">
        <f>IF(ABS(B11+B12-B14-B13)&lt;0.05,"OK","ERR")</f>
        <v/>
      </c>
      <c r="C16" s="19">
        <f>IF(ABS(C11+C12-C14-C13)&lt;0.05,"OK","ERR")</f>
        <v/>
      </c>
      <c r="D16" s="19">
        <f>IF(ABS(D11+D12-D14-D13)&lt;0.05,"OK","ERR")</f>
        <v/>
      </c>
      <c r="E16" s="19">
        <f>IF(ABS(E11+E12-E14-E13)&lt;0.05,"OK","ERR")</f>
        <v/>
      </c>
      <c r="F16" s="19">
        <f>IF(ABS(F11+F12-F14-F13)&lt;0.05,"OK","ERR")</f>
        <v/>
      </c>
      <c r="G16" s="19">
        <f>IF(ABS(G11+G12-G14-G13)&lt;0.05,"OK","ERR")</f>
        <v/>
      </c>
    </row>
    <row r="17">
      <c r="A17" t="inlineStr">
        <is>
          <t>Δ AR (Ending − Beginning)</t>
        </is>
      </c>
      <c r="B17" s="8" t="n">
        <v>0</v>
      </c>
      <c r="C17" s="9">
        <f>C13-C11</f>
        <v/>
      </c>
      <c r="D17" s="9">
        <f>D13-D11</f>
        <v/>
      </c>
      <c r="E17" s="9">
        <f>E13-E11</f>
        <v/>
      </c>
      <c r="F17" s="9">
        <f>F13-F11</f>
        <v/>
      </c>
      <c r="G17" s="9">
        <f>G13-G11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Inventory — Roll-forward (Corkscrew)</t>
        </is>
      </c>
    </row>
    <row r="2">
      <c r="A2" t="inlineStr">
        <is>
          <t>DIO-linked ending balance | Purchases = COGS + ΔInventory</t>
        </is>
      </c>
    </row>
    <row r="4">
      <c r="A4" s="2" t="inlineStr">
        <is>
          <t>USD ($M)</t>
        </is>
      </c>
      <c r="B4" s="3" t="inlineStr">
        <is>
          <t>FY2023A</t>
        </is>
      </c>
      <c r="C4" s="3" t="inlineStr">
        <is>
          <t>FY2024E</t>
        </is>
      </c>
      <c r="D4" s="3" t="inlineStr">
        <is>
          <t>FY2025E</t>
        </is>
      </c>
      <c r="E4" s="3" t="inlineStr">
        <is>
          <t>FY2026E</t>
        </is>
      </c>
      <c r="F4" s="3" t="inlineStr">
        <is>
          <t>FY2027E</t>
        </is>
      </c>
      <c r="G4" s="3" t="inlineStr">
        <is>
          <t>FY2028E</t>
        </is>
      </c>
    </row>
    <row r="6">
      <c r="A6" s="4" t="inlineStr">
        <is>
          <t>DRIVERS</t>
        </is>
      </c>
      <c r="B6" s="5" t="n"/>
      <c r="C6" s="5" t="n"/>
      <c r="D6" s="5" t="n"/>
      <c r="E6" s="5" t="n"/>
      <c r="F6" s="5" t="n"/>
      <c r="G6" s="5" t="n"/>
    </row>
    <row r="7">
      <c r="A7" t="inlineStr">
        <is>
          <t>COGS</t>
        </is>
      </c>
      <c r="B7" s="9">
        <f>Assumptions!B14</f>
        <v/>
      </c>
      <c r="C7" s="9">
        <f>Assumptions!C14</f>
        <v/>
      </c>
      <c r="D7" s="9">
        <f>Assumptions!D14</f>
        <v/>
      </c>
      <c r="E7" s="9">
        <f>Assumptions!E14</f>
        <v/>
      </c>
      <c r="F7" s="9">
        <f>Assumptions!F14</f>
        <v/>
      </c>
      <c r="G7" s="9">
        <f>Assumptions!G14</f>
        <v/>
      </c>
    </row>
    <row r="8">
      <c r="A8" t="inlineStr">
        <is>
          <t>DIO (Days)</t>
        </is>
      </c>
      <c r="B8" s="18">
        <f>Assumptions!B18</f>
        <v/>
      </c>
      <c r="C8" s="18">
        <f>Assumptions!C18</f>
        <v/>
      </c>
      <c r="D8" s="18">
        <f>Assumptions!D18</f>
        <v/>
      </c>
      <c r="E8" s="18">
        <f>Assumptions!E18</f>
        <v/>
      </c>
      <c r="F8" s="18">
        <f>Assumptions!F18</f>
        <v/>
      </c>
      <c r="G8" s="18">
        <f>Assumptions!G18</f>
        <v/>
      </c>
    </row>
    <row r="10">
      <c r="A10" s="4" t="inlineStr">
        <is>
          <t>INVENTORY CORKSCREW</t>
        </is>
      </c>
      <c r="B10" s="5" t="n"/>
      <c r="C10" s="5" t="n"/>
      <c r="D10" s="5" t="n"/>
      <c r="E10" s="5" t="n"/>
      <c r="F10" s="5" t="n"/>
      <c r="G10" s="5" t="n"/>
    </row>
    <row r="11">
      <c r="A11" t="inlineStr">
        <is>
          <t>Beginning Inventory</t>
        </is>
      </c>
      <c r="B11" s="9">
        <f>Assumptions!B23</f>
        <v/>
      </c>
      <c r="C11" s="9">
        <f>B12</f>
        <v/>
      </c>
      <c r="D11" s="9">
        <f>C12</f>
        <v/>
      </c>
      <c r="E11" s="9">
        <f>D12</f>
        <v/>
      </c>
      <c r="F11" s="9">
        <f>E12</f>
        <v/>
      </c>
      <c r="G11" s="9">
        <f>F12</f>
        <v/>
      </c>
    </row>
    <row r="12">
      <c r="A12" t="inlineStr">
        <is>
          <t>Ending Inventory (DIO × COGS / 365)</t>
        </is>
      </c>
      <c r="B12" s="12">
        <f>B7*B8/365</f>
        <v/>
      </c>
      <c r="C12" s="12">
        <f>C7*C8/365</f>
        <v/>
      </c>
      <c r="D12" s="12">
        <f>D7*D8/365</f>
        <v/>
      </c>
      <c r="E12" s="12">
        <f>E7*E8/365</f>
        <v/>
      </c>
      <c r="F12" s="12">
        <f>F7*F8/365</f>
        <v/>
      </c>
      <c r="G12" s="12">
        <f>G7*G8/365</f>
        <v/>
      </c>
    </row>
    <row r="13">
      <c r="A13" t="inlineStr">
        <is>
          <t>(+) Purchases</t>
        </is>
      </c>
      <c r="B13" s="9">
        <f>B7+B12-B11</f>
        <v/>
      </c>
      <c r="C13" s="9">
        <f>C7+C12-C11</f>
        <v/>
      </c>
      <c r="D13" s="9">
        <f>D7+D12-D11</f>
        <v/>
      </c>
      <c r="E13" s="9">
        <f>E7+E12-E11</f>
        <v/>
      </c>
      <c r="F13" s="9">
        <f>F7+F12-F11</f>
        <v/>
      </c>
      <c r="G13" s="9">
        <f>G7+G12-G11</f>
        <v/>
      </c>
    </row>
    <row r="14">
      <c r="A14" t="inlineStr">
        <is>
          <t>(−) COGS</t>
        </is>
      </c>
      <c r="B14" s="9">
        <f>B7</f>
        <v/>
      </c>
      <c r="C14" s="9">
        <f>C7</f>
        <v/>
      </c>
      <c r="D14" s="9">
        <f>D7</f>
        <v/>
      </c>
      <c r="E14" s="9">
        <f>E7</f>
        <v/>
      </c>
      <c r="F14" s="9">
        <f>F7</f>
        <v/>
      </c>
      <c r="G14" s="9">
        <f>G7</f>
        <v/>
      </c>
    </row>
    <row r="16">
      <c r="A16" t="inlineStr">
        <is>
          <t>Check: Beg + Purchases − COGS = End</t>
        </is>
      </c>
      <c r="B16" s="19">
        <f>IF(ABS(B11+B13-B14-B12)&lt;0.05,"OK","ERR")</f>
        <v/>
      </c>
      <c r="C16" s="19">
        <f>IF(ABS(C11+C13-C14-C12)&lt;0.05,"OK","ERR")</f>
        <v/>
      </c>
      <c r="D16" s="19">
        <f>IF(ABS(D11+D13-D14-D12)&lt;0.05,"OK","ERR")</f>
        <v/>
      </c>
      <c r="E16" s="19">
        <f>IF(ABS(E11+E13-E14-E12)&lt;0.05,"OK","ERR")</f>
        <v/>
      </c>
      <c r="F16" s="19">
        <f>IF(ABS(F11+F13-F14-F12)&lt;0.05,"OK","ERR")</f>
        <v/>
      </c>
      <c r="G16" s="19">
        <f>IF(ABS(G11+G13-G14-G12)&lt;0.05,"OK","ERR")</f>
        <v/>
      </c>
    </row>
    <row r="17">
      <c r="A17" t="inlineStr">
        <is>
          <t>Δ Inventory (Ending − Beginning)</t>
        </is>
      </c>
      <c r="B17" s="8" t="n">
        <v>0</v>
      </c>
      <c r="C17" s="9">
        <f>C12-C11</f>
        <v/>
      </c>
      <c r="D17" s="9">
        <f>D12-D11</f>
        <v/>
      </c>
      <c r="E17" s="9">
        <f>E12-E11</f>
        <v/>
      </c>
      <c r="F17" s="9">
        <f>F12-F11</f>
        <v/>
      </c>
      <c r="G17" s="9">
        <f>G12-G11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Accounts Payable — Roll-forward (Corkscrew)</t>
        </is>
      </c>
    </row>
    <row r="2">
      <c r="A2" t="inlineStr">
        <is>
          <t>DPO-linked ending balance | Purchases linked from Inventory tab</t>
        </is>
      </c>
    </row>
    <row r="4">
      <c r="A4" s="2" t="inlineStr">
        <is>
          <t>USD ($M)</t>
        </is>
      </c>
      <c r="B4" s="3" t="inlineStr">
        <is>
          <t>FY2023A</t>
        </is>
      </c>
      <c r="C4" s="3" t="inlineStr">
        <is>
          <t>FY2024E</t>
        </is>
      </c>
      <c r="D4" s="3" t="inlineStr">
        <is>
          <t>FY2025E</t>
        </is>
      </c>
      <c r="E4" s="3" t="inlineStr">
        <is>
          <t>FY2026E</t>
        </is>
      </c>
      <c r="F4" s="3" t="inlineStr">
        <is>
          <t>FY2027E</t>
        </is>
      </c>
      <c r="G4" s="3" t="inlineStr">
        <is>
          <t>FY2028E</t>
        </is>
      </c>
    </row>
    <row r="6">
      <c r="A6" s="4" t="inlineStr">
        <is>
          <t>DRIVERS</t>
        </is>
      </c>
      <c r="B6" s="5" t="n"/>
      <c r="C6" s="5" t="n"/>
      <c r="D6" s="5" t="n"/>
      <c r="E6" s="5" t="n"/>
      <c r="F6" s="5" t="n"/>
      <c r="G6" s="5" t="n"/>
    </row>
    <row r="7">
      <c r="A7" t="inlineStr">
        <is>
          <t>COGS</t>
        </is>
      </c>
      <c r="B7" s="9">
        <f>Assumptions!B14</f>
        <v/>
      </c>
      <c r="C7" s="9">
        <f>Assumptions!C14</f>
        <v/>
      </c>
      <c r="D7" s="9">
        <f>Assumptions!D14</f>
        <v/>
      </c>
      <c r="E7" s="9">
        <f>Assumptions!E14</f>
        <v/>
      </c>
      <c r="F7" s="9">
        <f>Assumptions!F14</f>
        <v/>
      </c>
      <c r="G7" s="9">
        <f>Assumptions!G14</f>
        <v/>
      </c>
    </row>
    <row r="8">
      <c r="A8" t="inlineStr">
        <is>
          <t>DPO (Days)</t>
        </is>
      </c>
      <c r="B8" s="18">
        <f>Assumptions!B19</f>
        <v/>
      </c>
      <c r="C8" s="18">
        <f>Assumptions!C19</f>
        <v/>
      </c>
      <c r="D8" s="18">
        <f>Assumptions!D19</f>
        <v/>
      </c>
      <c r="E8" s="18">
        <f>Assumptions!E19</f>
        <v/>
      </c>
      <c r="F8" s="18">
        <f>Assumptions!F19</f>
        <v/>
      </c>
      <c r="G8" s="18">
        <f>Assumptions!G19</f>
        <v/>
      </c>
    </row>
    <row r="9">
      <c r="A9" t="inlineStr">
        <is>
          <t>Purchases (from Inventory roll-forward)</t>
        </is>
      </c>
      <c r="B9" s="9">
        <f>'Inventory Roll-forward'!B13</f>
        <v/>
      </c>
      <c r="C9" s="9">
        <f>'Inventory Roll-forward'!C13</f>
        <v/>
      </c>
      <c r="D9" s="9">
        <f>'Inventory Roll-forward'!D13</f>
        <v/>
      </c>
      <c r="E9" s="9">
        <f>'Inventory Roll-forward'!E13</f>
        <v/>
      </c>
      <c r="F9" s="9">
        <f>'Inventory Roll-forward'!F13</f>
        <v/>
      </c>
      <c r="G9" s="9">
        <f>'Inventory Roll-forward'!G13</f>
        <v/>
      </c>
    </row>
    <row r="11">
      <c r="A11" s="4" t="inlineStr">
        <is>
          <t>ACCOUNTS PAYABLE CORKSCREW</t>
        </is>
      </c>
      <c r="B11" s="5" t="n"/>
      <c r="C11" s="5" t="n"/>
      <c r="D11" s="5" t="n"/>
      <c r="E11" s="5" t="n"/>
      <c r="F11" s="5" t="n"/>
      <c r="G11" s="5" t="n"/>
    </row>
    <row r="12">
      <c r="A12" t="inlineStr">
        <is>
          <t>Beginning AP</t>
        </is>
      </c>
      <c r="B12" s="9">
        <f>Assumptions!B24</f>
        <v/>
      </c>
      <c r="C12" s="9">
        <f>B14</f>
        <v/>
      </c>
      <c r="D12" s="9">
        <f>C14</f>
        <v/>
      </c>
      <c r="E12" s="9">
        <f>D14</f>
        <v/>
      </c>
      <c r="F12" s="9">
        <f>E14</f>
        <v/>
      </c>
      <c r="G12" s="9">
        <f>F14</f>
        <v/>
      </c>
    </row>
    <row r="13">
      <c r="A13" t="inlineStr">
        <is>
          <t>(+) Purchases</t>
        </is>
      </c>
      <c r="B13" s="9">
        <f>B9</f>
        <v/>
      </c>
      <c r="C13" s="9">
        <f>C9</f>
        <v/>
      </c>
      <c r="D13" s="9">
        <f>D9</f>
        <v/>
      </c>
      <c r="E13" s="9">
        <f>E9</f>
        <v/>
      </c>
      <c r="F13" s="9">
        <f>F9</f>
        <v/>
      </c>
      <c r="G13" s="9">
        <f>G9</f>
        <v/>
      </c>
    </row>
    <row r="14">
      <c r="A14" t="inlineStr">
        <is>
          <t>Ending AP (DPO × COGS / 365)</t>
        </is>
      </c>
      <c r="B14" s="12">
        <f>B7*B8/365</f>
        <v/>
      </c>
      <c r="C14" s="12">
        <f>C7*C8/365</f>
        <v/>
      </c>
      <c r="D14" s="12">
        <f>D7*D8/365</f>
        <v/>
      </c>
      <c r="E14" s="12">
        <f>E7*E8/365</f>
        <v/>
      </c>
      <c r="F14" s="12">
        <f>F7*F8/365</f>
        <v/>
      </c>
      <c r="G14" s="12">
        <f>G7*G8/365</f>
        <v/>
      </c>
    </row>
    <row r="15">
      <c r="A15" t="inlineStr">
        <is>
          <t>(−) Payments (Cash Out)</t>
        </is>
      </c>
      <c r="B15" s="9">
        <f>B12+B13-B14</f>
        <v/>
      </c>
      <c r="C15" s="9">
        <f>C12+C13-C14</f>
        <v/>
      </c>
      <c r="D15" s="9">
        <f>D12+D13-D14</f>
        <v/>
      </c>
      <c r="E15" s="9">
        <f>E12+E13-E14</f>
        <v/>
      </c>
      <c r="F15" s="9">
        <f>F12+F13-F14</f>
        <v/>
      </c>
      <c r="G15" s="9">
        <f>G12+G13-G14</f>
        <v/>
      </c>
    </row>
    <row r="17">
      <c r="A17" t="inlineStr">
        <is>
          <t>Check: Beg + Purchases − Payments = End</t>
        </is>
      </c>
      <c r="B17" s="19">
        <f>IF(ABS(B12+B13-B15-B14)&lt;0.05,"OK","ERR")</f>
        <v/>
      </c>
      <c r="C17" s="19">
        <f>IF(ABS(C12+C13-C15-C14)&lt;0.05,"OK","ERR")</f>
        <v/>
      </c>
      <c r="D17" s="19">
        <f>IF(ABS(D12+D13-D15-D14)&lt;0.05,"OK","ERR")</f>
        <v/>
      </c>
      <c r="E17" s="19">
        <f>IF(ABS(E12+E13-E15-E14)&lt;0.05,"OK","ERR")</f>
        <v/>
      </c>
      <c r="F17" s="19">
        <f>IF(ABS(F12+F13-F15-F14)&lt;0.05,"OK","ERR")</f>
        <v/>
      </c>
      <c r="G17" s="19">
        <f>IF(ABS(G12+G13-G15-G14)&lt;0.05,"OK","ERR")</f>
        <v/>
      </c>
    </row>
    <row r="18">
      <c r="A18" t="inlineStr">
        <is>
          <t>Δ AP (Ending − Beginning)</t>
        </is>
      </c>
      <c r="B18" s="8" t="n">
        <v>0</v>
      </c>
      <c r="C18" s="9">
        <f>C14-C12</f>
        <v/>
      </c>
      <c r="D18" s="9">
        <f>D14-D12</f>
        <v/>
      </c>
      <c r="E18" s="9">
        <f>E14-E12</f>
        <v/>
      </c>
      <c r="F18" s="9">
        <f>F14-F12</f>
        <v/>
      </c>
      <c r="G18" s="9">
        <f>G14-G12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Net Working Capital — Summary</t>
        </is>
      </c>
    </row>
    <row r="2">
      <c r="A2" t="inlineStr">
        <is>
          <t>AR + Inventory − AP | Change in NWC drives cash flow (see Cash Impact tab)</t>
        </is>
      </c>
    </row>
    <row r="4">
      <c r="A4" s="2" t="inlineStr">
        <is>
          <t>USD ($M)</t>
        </is>
      </c>
      <c r="B4" s="3" t="inlineStr">
        <is>
          <t>FY2023A</t>
        </is>
      </c>
      <c r="C4" s="3" t="inlineStr">
        <is>
          <t>FY2024E</t>
        </is>
      </c>
      <c r="D4" s="3" t="inlineStr">
        <is>
          <t>FY2025E</t>
        </is>
      </c>
      <c r="E4" s="3" t="inlineStr">
        <is>
          <t>FY2026E</t>
        </is>
      </c>
      <c r="F4" s="3" t="inlineStr">
        <is>
          <t>FY2027E</t>
        </is>
      </c>
      <c r="G4" s="3" t="inlineStr">
        <is>
          <t>FY2028E</t>
        </is>
      </c>
    </row>
    <row r="6">
      <c r="A6" s="4" t="inlineStr">
        <is>
          <t>BALANCE SHEET WORKING CAPITAL</t>
        </is>
      </c>
      <c r="B6" s="5" t="n"/>
      <c r="C6" s="5" t="n"/>
      <c r="D6" s="5" t="n"/>
      <c r="E6" s="5" t="n"/>
      <c r="F6" s="5" t="n"/>
      <c r="G6" s="5" t="n"/>
    </row>
    <row r="7">
      <c r="A7" t="inlineStr">
        <is>
          <t>Accounts Receivable</t>
        </is>
      </c>
      <c r="B7" s="9">
        <f>'AR Roll-forward'!B13</f>
        <v/>
      </c>
      <c r="C7" s="9">
        <f>'AR Roll-forward'!C13</f>
        <v/>
      </c>
      <c r="D7" s="9">
        <f>'AR Roll-forward'!D13</f>
        <v/>
      </c>
      <c r="E7" s="9">
        <f>'AR Roll-forward'!E13</f>
        <v/>
      </c>
      <c r="F7" s="9">
        <f>'AR Roll-forward'!F13</f>
        <v/>
      </c>
      <c r="G7" s="9">
        <f>'AR Roll-forward'!G13</f>
        <v/>
      </c>
    </row>
    <row r="8">
      <c r="A8" t="inlineStr">
        <is>
          <t>Inventory</t>
        </is>
      </c>
      <c r="B8" s="9">
        <f>'Inventory Roll-forward'!B12</f>
        <v/>
      </c>
      <c r="C8" s="9">
        <f>'Inventory Roll-forward'!C12</f>
        <v/>
      </c>
      <c r="D8" s="9">
        <f>'Inventory Roll-forward'!D12</f>
        <v/>
      </c>
      <c r="E8" s="9">
        <f>'Inventory Roll-forward'!E12</f>
        <v/>
      </c>
      <c r="F8" s="9">
        <f>'Inventory Roll-forward'!F12</f>
        <v/>
      </c>
      <c r="G8" s="9">
        <f>'Inventory Roll-forward'!G12</f>
        <v/>
      </c>
    </row>
    <row r="9">
      <c r="A9" t="inlineStr">
        <is>
          <t>Accounts Payable</t>
        </is>
      </c>
      <c r="B9" s="9">
        <f>'AP Roll-forward'!B14</f>
        <v/>
      </c>
      <c r="C9" s="9">
        <f>'AP Roll-forward'!C14</f>
        <v/>
      </c>
      <c r="D9" s="9">
        <f>'AP Roll-forward'!D14</f>
        <v/>
      </c>
      <c r="E9" s="9">
        <f>'AP Roll-forward'!E14</f>
        <v/>
      </c>
      <c r="F9" s="9">
        <f>'AP Roll-forward'!F14</f>
        <v/>
      </c>
      <c r="G9" s="9">
        <f>'AP Roll-forward'!G14</f>
        <v/>
      </c>
    </row>
    <row r="11">
      <c r="A11" t="inlineStr">
        <is>
          <t>Gross Working Capital (AR + Inventory)</t>
        </is>
      </c>
      <c r="B11" s="9">
        <f>B7+B8</f>
        <v/>
      </c>
      <c r="C11" s="9">
        <f>C7+C8</f>
        <v/>
      </c>
      <c r="D11" s="9">
        <f>D7+D8</f>
        <v/>
      </c>
      <c r="E11" s="9">
        <f>E7+E8</f>
        <v/>
      </c>
      <c r="F11" s="9">
        <f>F7+F8</f>
        <v/>
      </c>
      <c r="G11" s="9">
        <f>G7+G8</f>
        <v/>
      </c>
    </row>
    <row r="12">
      <c r="A12" t="inlineStr">
        <is>
          <t>Net Working Capital (AR + Inv − AP)</t>
        </is>
      </c>
      <c r="B12" s="12">
        <f>B7+B8-B9</f>
        <v/>
      </c>
      <c r="C12" s="12">
        <f>C7+C8-C9</f>
        <v/>
      </c>
      <c r="D12" s="12">
        <f>D7+D8-D9</f>
        <v/>
      </c>
      <c r="E12" s="12">
        <f>E7+E8-E9</f>
        <v/>
      </c>
      <c r="F12" s="12">
        <f>F7+F8-F9</f>
        <v/>
      </c>
      <c r="G12" s="12">
        <f>G7+G8-G9</f>
        <v/>
      </c>
    </row>
    <row r="14">
      <c r="A14" s="4" t="inlineStr">
        <is>
          <t>RATIOS &amp; METRICS</t>
        </is>
      </c>
      <c r="B14" s="5" t="n"/>
      <c r="C14" s="5" t="n"/>
      <c r="D14" s="5" t="n"/>
      <c r="E14" s="5" t="n"/>
      <c r="F14" s="5" t="n"/>
      <c r="G14" s="5" t="n"/>
    </row>
    <row r="15">
      <c r="A15" t="inlineStr">
        <is>
          <t>Revenue</t>
        </is>
      </c>
      <c r="B15" s="9">
        <f>Assumptions!B12</f>
        <v/>
      </c>
      <c r="C15" s="9">
        <f>Assumptions!C12</f>
        <v/>
      </c>
      <c r="D15" s="9">
        <f>Assumptions!D12</f>
        <v/>
      </c>
      <c r="E15" s="9">
        <f>Assumptions!E12</f>
        <v/>
      </c>
      <c r="F15" s="9">
        <f>Assumptions!F12</f>
        <v/>
      </c>
      <c r="G15" s="9">
        <f>Assumptions!G12</f>
        <v/>
      </c>
    </row>
    <row r="16">
      <c r="A16" t="inlineStr">
        <is>
          <t>NWC % of Revenue</t>
        </is>
      </c>
      <c r="B16" s="20">
        <f>IF(B15=0,0,B12/B15)</f>
        <v/>
      </c>
      <c r="C16" s="20">
        <f>IF(C15=0,0,C12/C15)</f>
        <v/>
      </c>
      <c r="D16" s="20">
        <f>IF(D15=0,0,D12/D15)</f>
        <v/>
      </c>
      <c r="E16" s="20">
        <f>IF(E15=0,0,E12/E15)</f>
        <v/>
      </c>
      <c r="F16" s="20">
        <f>IF(F15=0,0,F12/F15)</f>
        <v/>
      </c>
      <c r="G16" s="20">
        <f>IF(G15=0,0,G12/G15)</f>
        <v/>
      </c>
    </row>
    <row r="17">
      <c r="A17" t="inlineStr">
        <is>
          <t>Cash Conversion Cycle (DSO + DIO − DPO)</t>
        </is>
      </c>
      <c r="B17" s="18">
        <f>Assumptions!B17+Assumptions!B18-Assumptions!B19</f>
        <v/>
      </c>
      <c r="C17" s="18">
        <f>Assumptions!C17+Assumptions!C18-Assumptions!C19</f>
        <v/>
      </c>
      <c r="D17" s="18">
        <f>Assumptions!D17+Assumptions!D18-Assumptions!D19</f>
        <v/>
      </c>
      <c r="E17" s="18">
        <f>Assumptions!E17+Assumptions!E18-Assumptions!E19</f>
        <v/>
      </c>
      <c r="F17" s="18">
        <f>Assumptions!F17+Assumptions!F18-Assumptions!F19</f>
        <v/>
      </c>
      <c r="G17" s="18">
        <f>Assumptions!G17+Assumptions!G18-Assumptions!G19</f>
        <v/>
      </c>
    </row>
    <row r="19">
      <c r="A19" t="inlineStr">
        <is>
          <t>Change in NWC (ΔNWC)</t>
        </is>
      </c>
      <c r="B19" s="8" t="n">
        <v>0</v>
      </c>
      <c r="C19" s="21">
        <f>C12-B12</f>
        <v/>
      </c>
      <c r="D19" s="21">
        <f>D12-C12</f>
        <v/>
      </c>
      <c r="E19" s="21">
        <f>E12-D12</f>
        <v/>
      </c>
      <c r="F19" s="21">
        <f>F12-E12</f>
        <v/>
      </c>
      <c r="G19" s="21">
        <f>G12-F12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Working Capital — Cash Flow Impact</t>
        </is>
      </c>
    </row>
    <row r="2">
      <c r="A2" t="inlineStr">
        <is>
          <t>Increase in WC assets = use of cash (negative) | Increase in AP = source of cash (positive)</t>
        </is>
      </c>
    </row>
    <row r="4">
      <c r="A4" s="2" t="inlineStr">
        <is>
          <t>USD ($M)</t>
        </is>
      </c>
      <c r="B4" s="3" t="inlineStr">
        <is>
          <t>FY2023A</t>
        </is>
      </c>
      <c r="C4" s="3" t="inlineStr">
        <is>
          <t>FY2024E</t>
        </is>
      </c>
      <c r="D4" s="3" t="inlineStr">
        <is>
          <t>FY2025E</t>
        </is>
      </c>
      <c r="E4" s="3" t="inlineStr">
        <is>
          <t>FY2026E</t>
        </is>
      </c>
      <c r="F4" s="3" t="inlineStr">
        <is>
          <t>FY2027E</t>
        </is>
      </c>
      <c r="G4" s="3" t="inlineStr">
        <is>
          <t>FY2028E</t>
        </is>
      </c>
    </row>
    <row r="6">
      <c r="A6" s="4" t="inlineStr">
        <is>
          <t>INDIRECT METHOD — WC ADJUSTMENTS</t>
        </is>
      </c>
      <c r="B6" s="5" t="n"/>
      <c r="C6" s="5" t="n"/>
      <c r="D6" s="5" t="n"/>
      <c r="E6" s="5" t="n"/>
      <c r="F6" s="5" t="n"/>
      <c r="G6" s="5" t="n"/>
    </row>
    <row r="7">
      <c r="A7" t="inlineStr">
        <is>
          <t>Note</t>
        </is>
      </c>
      <c r="B7" t="inlineStr">
        <is>
          <t>Sign convention matches Demo #1 Cash Flow Statement</t>
        </is>
      </c>
    </row>
    <row r="9">
      <c r="A9" t="inlineStr">
        <is>
          <t>Change in Accounts Receivable</t>
        </is>
      </c>
      <c r="B9" s="8" t="n">
        <v>0</v>
      </c>
      <c r="C9" s="9">
        <f>-('AR Roll-forward'!C13-'AR Roll-forward'!B13)</f>
        <v/>
      </c>
      <c r="D9" s="9">
        <f>-('AR Roll-forward'!D13-'AR Roll-forward'!C13)</f>
        <v/>
      </c>
      <c r="E9" s="9">
        <f>-('AR Roll-forward'!E13-'AR Roll-forward'!D13)</f>
        <v/>
      </c>
      <c r="F9" s="9">
        <f>-('AR Roll-forward'!F13-'AR Roll-forward'!E13)</f>
        <v/>
      </c>
      <c r="G9" s="9">
        <f>-('AR Roll-forward'!G13-'AR Roll-forward'!F13)</f>
        <v/>
      </c>
    </row>
    <row r="10">
      <c r="A10" t="inlineStr">
        <is>
          <t>Change in Inventory</t>
        </is>
      </c>
      <c r="B10" s="8" t="n">
        <v>0</v>
      </c>
      <c r="C10" s="9">
        <f>-('Inventory Roll-forward'!C12-'Inventory Roll-forward'!B12)</f>
        <v/>
      </c>
      <c r="D10" s="9">
        <f>-('Inventory Roll-forward'!D12-'Inventory Roll-forward'!C12)</f>
        <v/>
      </c>
      <c r="E10" s="9">
        <f>-('Inventory Roll-forward'!E12-'Inventory Roll-forward'!D12)</f>
        <v/>
      </c>
      <c r="F10" s="9">
        <f>-('Inventory Roll-forward'!F12-'Inventory Roll-forward'!E12)</f>
        <v/>
      </c>
      <c r="G10" s="9">
        <f>-('Inventory Roll-forward'!G12-'Inventory Roll-forward'!F12)</f>
        <v/>
      </c>
    </row>
    <row r="11">
      <c r="A11" t="inlineStr">
        <is>
          <t>Change in Accounts Payable</t>
        </is>
      </c>
      <c r="B11" s="8" t="n">
        <v>0</v>
      </c>
      <c r="C11" s="9">
        <f>'AP Roll-forward'!C14-'AP Roll-forward'!B14</f>
        <v/>
      </c>
      <c r="D11" s="9">
        <f>'AP Roll-forward'!D14-'AP Roll-forward'!C14</f>
        <v/>
      </c>
      <c r="E11" s="9">
        <f>'AP Roll-forward'!E14-'AP Roll-forward'!D14</f>
        <v/>
      </c>
      <c r="F11" s="9">
        <f>'AP Roll-forward'!F14-'AP Roll-forward'!E14</f>
        <v/>
      </c>
      <c r="G11" s="9">
        <f>'AP Roll-forward'!G14-'AP Roll-forward'!F14</f>
        <v/>
      </c>
    </row>
    <row r="13">
      <c r="A13" t="inlineStr">
        <is>
          <t>Total WC Adjustment to Cash Flow</t>
        </is>
      </c>
      <c r="B13" s="12">
        <f>B9+B10+B11</f>
        <v/>
      </c>
      <c r="C13" s="12">
        <f>C9+C10+C11</f>
        <v/>
      </c>
      <c r="D13" s="12">
        <f>D9+D10+D11</f>
        <v/>
      </c>
      <c r="E13" s="12">
        <f>E9+E10+E11</f>
        <v/>
      </c>
      <c r="F13" s="12">
        <f>F9+F10+F11</f>
        <v/>
      </c>
      <c r="G13" s="12">
        <f>G9+G10+G11</f>
        <v/>
      </c>
    </row>
    <row r="15">
      <c r="A15" s="4" t="inlineStr">
        <is>
          <t>RECONCILIATION TO ΔNWC</t>
        </is>
      </c>
      <c r="B15" s="5" t="n"/>
      <c r="C15" s="5" t="n"/>
      <c r="D15" s="5" t="n"/>
      <c r="E15" s="5" t="n"/>
      <c r="F15" s="5" t="n"/>
      <c r="G15" s="5" t="n"/>
    </row>
    <row r="16">
      <c r="A16" t="inlineStr">
        <is>
          <t>ΔNWC (from NWC Summary)</t>
        </is>
      </c>
      <c r="B16" s="9">
        <f>'NWC Summary'!B19</f>
        <v/>
      </c>
      <c r="C16" s="9">
        <f>'NWC Summary'!C19</f>
        <v/>
      </c>
      <c r="D16" s="9">
        <f>'NWC Summary'!D19</f>
        <v/>
      </c>
      <c r="E16" s="9">
        <f>'NWC Summary'!E19</f>
        <v/>
      </c>
      <c r="F16" s="9">
        <f>'NWC Summary'!F19</f>
        <v/>
      </c>
      <c r="G16" s="9">
        <f>'NWC Summary'!G19</f>
        <v/>
      </c>
    </row>
    <row r="17">
      <c r="A17" t="inlineStr">
        <is>
          <t>Check: WC Adj = −ΔNWC</t>
        </is>
      </c>
      <c r="B17" t="inlineStr">
        <is>
          <t>—</t>
        </is>
      </c>
      <c r="C17" s="19">
        <f>IF(ABS(C13+C16)&lt;0.05,"OK","ERR")</f>
        <v/>
      </c>
      <c r="D17" s="19">
        <f>IF(ABS(D13+D16)&lt;0.05,"OK","ERR")</f>
        <v/>
      </c>
      <c r="E17" s="19">
        <f>IF(ABS(E13+E16)&lt;0.05,"OK","ERR")</f>
        <v/>
      </c>
      <c r="F17" s="19">
        <f>IF(ABS(F13+F16)&lt;0.05,"OK","ERR")</f>
        <v/>
      </c>
      <c r="G17" s="19">
        <f>IF(ABS(G13+G16)&lt;0.05,"OK","ERR")</f>
        <v/>
      </c>
    </row>
    <row r="19">
      <c r="A19" s="4" t="inlineStr">
        <is>
          <t>CUMULATIVE CASH TIE (ILLUSTRATIVE)</t>
        </is>
      </c>
      <c r="B19" s="5" t="n"/>
      <c r="C19" s="5" t="n"/>
      <c r="D19" s="5" t="n"/>
      <c r="E19" s="5" t="n"/>
      <c r="F19" s="5" t="n"/>
      <c r="G19" s="5" t="n"/>
    </row>
    <row r="20">
      <c r="A20" t="inlineStr">
        <is>
          <t>Cumulative WC Cash Impact (Forecast)</t>
        </is>
      </c>
      <c r="B20" s="8" t="n">
        <v>0</v>
      </c>
      <c r="C20" s="11">
        <f>C13</f>
        <v/>
      </c>
      <c r="D20" s="11">
        <f>C20+D13</f>
        <v/>
      </c>
      <c r="E20" s="11">
        <f>D20+E13</f>
        <v/>
      </c>
      <c r="F20" s="11">
        <f>E20+F13</f>
        <v/>
      </c>
      <c r="G20" s="11">
        <f>F20+G13</f>
        <v/>
      </c>
    </row>
  </sheetData>
  <mergeCells count="1">
    <mergeCell ref="B7:G7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</cols>
  <sheetData>
    <row r="1">
      <c r="A1" s="1" t="inlineStr">
        <is>
          <t>Working Capital Dashboard — Sava Industrial Co.Ltd</t>
        </is>
      </c>
    </row>
    <row r="2">
      <c r="A2" t="inlineStr">
        <is>
          <t>Days-based roll-forward | Historical stub + 5-year forecast | USD ($M)</t>
        </is>
      </c>
    </row>
    <row r="4">
      <c r="A4" s="4" t="inlineStr">
        <is>
          <t>SNAPSHOT — FY2023A (HISTORICAL STUB)</t>
        </is>
      </c>
      <c r="B4" s="5" t="n"/>
    </row>
    <row r="5">
      <c r="A5" t="inlineStr">
        <is>
          <t>Revenue</t>
        </is>
      </c>
      <c r="B5" s="12">
        <f>Assumptions!B12</f>
        <v/>
      </c>
    </row>
    <row r="6">
      <c r="A6" t="inlineStr">
        <is>
          <t>NWC</t>
        </is>
      </c>
      <c r="B6" s="12">
        <f>'NWC Summary'!B12</f>
        <v/>
      </c>
    </row>
    <row r="7">
      <c r="A7" t="inlineStr">
        <is>
          <t>NWC % Revenue</t>
        </is>
      </c>
      <c r="B7" s="22">
        <f>'NWC Summary'!B16</f>
        <v/>
      </c>
    </row>
    <row r="8">
      <c r="A8" t="inlineStr">
        <is>
          <t>Cash Conversion Cycle</t>
        </is>
      </c>
      <c r="B8" s="23">
        <f>'NWC Summary'!B17</f>
        <v/>
      </c>
    </row>
    <row r="9">
      <c r="A9" t="inlineStr">
        <is>
          <t>DSO / DIO / DPO</t>
        </is>
      </c>
      <c r="B9" s="24">
        <f>Assumptions!B17&amp;" / "&amp;Assumptions!B18&amp;" / "&amp;Assumptions!B19</f>
        <v/>
      </c>
    </row>
    <row r="11">
      <c r="A11" s="4" t="inlineStr">
        <is>
          <t>SNAPSHOT — FY2028E (YEAR 5)</t>
        </is>
      </c>
      <c r="B11" s="5" t="n"/>
    </row>
    <row r="12">
      <c r="A12" t="inlineStr">
        <is>
          <t>Revenue</t>
        </is>
      </c>
      <c r="B12" s="12">
        <f>Assumptions!A12</f>
        <v/>
      </c>
    </row>
    <row r="13">
      <c r="A13" t="inlineStr">
        <is>
          <t>NWC</t>
        </is>
      </c>
      <c r="B13" s="12">
        <f>'NWC Summary'!A12</f>
        <v/>
      </c>
    </row>
    <row r="14">
      <c r="A14" t="inlineStr">
        <is>
          <t>NWC % Revenue</t>
        </is>
      </c>
      <c r="B14" s="22">
        <f>'NWC Summary'!A16</f>
        <v/>
      </c>
    </row>
    <row r="15">
      <c r="A15" t="inlineStr">
        <is>
          <t>ΔNWC (Year 5)</t>
        </is>
      </c>
      <c r="B15" s="12">
        <f>'NWC Summary'!A19</f>
        <v/>
      </c>
    </row>
    <row r="16">
      <c r="A16" t="inlineStr">
        <is>
          <t>WC Cash Impact (Year 5)</t>
        </is>
      </c>
      <c r="B16" s="12">
        <f>'Cash Impact'!A13</f>
        <v/>
      </c>
    </row>
    <row r="18">
      <c r="A18" s="4" t="inlineStr">
        <is>
          <t>FORECAST CHART DATA</t>
        </is>
      </c>
      <c r="B18" s="5" t="n"/>
      <c r="C18" s="5" t="n"/>
      <c r="D18" s="5" t="n"/>
      <c r="E18" s="5" t="n"/>
      <c r="F18" s="5" t="n"/>
      <c r="G18" s="5" t="n"/>
    </row>
    <row r="19">
      <c r="A19" s="16" t="inlineStr"/>
      <c r="B19" s="16" t="inlineStr">
        <is>
          <t>FY2024E</t>
        </is>
      </c>
      <c r="C19" s="16" t="inlineStr">
        <is>
          <t>FY2025E</t>
        </is>
      </c>
      <c r="D19" s="16" t="inlineStr">
        <is>
          <t>FY2026E</t>
        </is>
      </c>
      <c r="E19" s="16" t="inlineStr">
        <is>
          <t>FY2027E</t>
        </is>
      </c>
      <c r="F19" s="16" t="inlineStr">
        <is>
          <t>FY2028E</t>
        </is>
      </c>
    </row>
    <row r="20">
      <c r="A20" t="inlineStr">
        <is>
          <t>Net Working Capital</t>
        </is>
      </c>
      <c r="B20" s="9">
        <f>'NWC Summary'!C12</f>
        <v/>
      </c>
      <c r="C20" s="9">
        <f>'NWC Summary'!D12</f>
        <v/>
      </c>
      <c r="D20" s="9">
        <f>'NWC Summary'!E12</f>
        <v/>
      </c>
      <c r="E20" s="9">
        <f>'NWC Summary'!F12</f>
        <v/>
      </c>
      <c r="F20" s="9">
        <f>'NWC Summary'!G12</f>
        <v/>
      </c>
    </row>
    <row r="21">
      <c r="A21" t="inlineStr">
        <is>
          <t>ΔNWC</t>
        </is>
      </c>
      <c r="B21" s="9">
        <f>'NWC Summary'!C19</f>
        <v/>
      </c>
      <c r="C21" s="9">
        <f>'NWC Summary'!D19</f>
        <v/>
      </c>
      <c r="D21" s="9">
        <f>'NWC Summary'!E19</f>
        <v/>
      </c>
      <c r="E21" s="9">
        <f>'NWC Summary'!F19</f>
        <v/>
      </c>
      <c r="F21" s="9">
        <f>'NWC Summary'!G19</f>
        <v/>
      </c>
    </row>
    <row r="22">
      <c r="A22" t="inlineStr">
        <is>
          <t>WC Cash Impact</t>
        </is>
      </c>
      <c r="B22" s="9">
        <f>'Cash Impact'!C13</f>
        <v/>
      </c>
      <c r="C22" s="9">
        <f>'Cash Impact'!D13</f>
        <v/>
      </c>
      <c r="D22" s="9">
        <f>'Cash Impact'!E13</f>
        <v/>
      </c>
      <c r="E22" s="9">
        <f>'Cash Impact'!F13</f>
        <v/>
      </c>
      <c r="F22" s="9">
        <f>'Cash Impact'!G13</f>
        <v/>
      </c>
    </row>
    <row r="23">
      <c r="A23" t="inlineStr">
        <is>
          <t>DSO</t>
        </is>
      </c>
      <c r="B23" s="18">
        <f>Assumptions!C17</f>
        <v/>
      </c>
      <c r="C23" s="18">
        <f>Assumptions!D17</f>
        <v/>
      </c>
      <c r="D23" s="18">
        <f>Assumptions!E17</f>
        <v/>
      </c>
      <c r="E23" s="18">
        <f>Assumptions!F17</f>
        <v/>
      </c>
      <c r="F23" s="18">
        <f>Assumptions!G17</f>
        <v/>
      </c>
    </row>
    <row r="24">
      <c r="A24" t="inlineStr">
        <is>
          <t>DIO</t>
        </is>
      </c>
      <c r="B24" s="18">
        <f>Assumptions!C18</f>
        <v/>
      </c>
      <c r="C24" s="18">
        <f>Assumptions!D18</f>
        <v/>
      </c>
      <c r="D24" s="18">
        <f>Assumptions!E18</f>
        <v/>
      </c>
      <c r="E24" s="18">
        <f>Assumptions!F18</f>
        <v/>
      </c>
      <c r="F24" s="18">
        <f>Assumptions!G18</f>
        <v/>
      </c>
    </row>
    <row r="25">
      <c r="A25" t="inlineStr">
        <is>
          <t>DPO</t>
        </is>
      </c>
      <c r="B25" s="18">
        <f>Assumptions!C19</f>
        <v/>
      </c>
      <c r="C25" s="18">
        <f>Assumptions!D19</f>
        <v/>
      </c>
      <c r="D25" s="18">
        <f>Assumptions!E19</f>
        <v/>
      </c>
      <c r="E25" s="18">
        <f>Assumptions!F19</f>
        <v/>
      </c>
      <c r="F25" s="18">
        <f>Assumptions!G19</f>
        <v/>
      </c>
    </row>
    <row r="75">
      <c r="A75" s="2" t="inlineStr">
        <is>
          <t>Notes</t>
        </is>
      </c>
    </row>
    <row r="76">
      <c r="A76" t="inlineStr">
        <is>
          <t>• Operating drivers aligned with Demo #1 (3-Statement) for Sava Industrial Co.Ltd.</t>
        </is>
      </c>
    </row>
    <row r="77">
      <c r="A77" t="inlineStr">
        <is>
          <t>• Days-based ending balances; corkscrews derive collections, purchases, and payments.</t>
        </is>
      </c>
    </row>
    <row r="78">
      <c r="A78" t="inlineStr">
        <is>
          <t>• WC cash impact = −ΔNWC (increase in NWC is a use of cash).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2026-09-17T14:01:09Z</dcterms:created>
  <dcterms:modified xsi:type="dcterms:W3CDTF">2026-09-17T14:01:09Z</dcterms:modified>
</cp:coreProperties>
</file>